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80" tabRatio="794" activeTab="2"/>
  </bookViews>
  <sheets>
    <sheet name="总表" sheetId="9" r:id="rId1"/>
    <sheet name="2" sheetId="40" r:id="rId2"/>
    <sheet name="3" sheetId="29" r:id="rId3"/>
    <sheet name="4" sheetId="41" r:id="rId4"/>
    <sheet name="15" sheetId="30" r:id="rId5"/>
    <sheet name="16" sheetId="31" r:id="rId6"/>
    <sheet name="17" sheetId="32" r:id="rId7"/>
    <sheet name="18" sheetId="33" r:id="rId8"/>
    <sheet name="19" sheetId="34" r:id="rId9"/>
    <sheet name="20" sheetId="35" r:id="rId10"/>
    <sheet name="21" sheetId="36" r:id="rId11"/>
    <sheet name="22" sheetId="28" r:id="rId12"/>
    <sheet name="23" sheetId="37" r:id="rId13"/>
    <sheet name="24" sheetId="39" r:id="rId14"/>
    <sheet name="25" sheetId="38" r:id="rId15"/>
    <sheet name="26" sheetId="25" r:id="rId16"/>
  </sheets>
  <definedNames>
    <definedName name="_xlnm._FilterDatabase" localSheetId="0" hidden="1">总表!$A$2:$AI$2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CZY</author>
  </authors>
  <commentList>
    <comment ref="D3" authorId="0">
      <text>
        <r>
          <rPr>
            <b/>
            <sz val="9"/>
            <rFont val="宋体"/>
            <charset val="134"/>
          </rPr>
          <t>CZY:</t>
        </r>
        <r>
          <rPr>
            <sz val="9"/>
            <rFont val="宋体"/>
            <charset val="134"/>
          </rPr>
          <t xml:space="preserve">
396名专业课教师+54名公共基础课教师（未列出）</t>
        </r>
      </text>
    </comment>
  </commentList>
</comments>
</file>

<file path=xl/comments2.xml><?xml version="1.0" encoding="utf-8"?>
<comments xmlns="http://schemas.openxmlformats.org/spreadsheetml/2006/main">
  <authors>
    <author>CZY</author>
  </authors>
  <commentList>
    <comment ref="D4" authorId="0">
      <text>
        <r>
          <rPr>
            <b/>
            <sz val="9"/>
            <rFont val="宋体"/>
            <charset val="134"/>
          </rPr>
          <t xml:space="preserve">CZY:
</t>
        </r>
        <r>
          <rPr>
            <sz val="9"/>
            <rFont val="宋体"/>
            <charset val="134"/>
          </rPr>
          <t>下表32个分专业教师共396人，此外思政公共专任课教师396人，另有54为公共基础课教师，共计450人</t>
        </r>
      </text>
    </comment>
  </commentList>
</comments>
</file>

<file path=xl/sharedStrings.xml><?xml version="1.0" encoding="utf-8"?>
<sst xmlns="http://schemas.openxmlformats.org/spreadsheetml/2006/main" count="1147" uniqueCount="337">
  <si>
    <r>
      <rPr>
        <sz val="11"/>
        <color theme="1"/>
        <rFont val="仿宋_GB2312"/>
        <charset val="134"/>
      </rPr>
      <t>全日制学生数及结构</t>
    </r>
  </si>
  <si>
    <r>
      <rPr>
        <sz val="10.5"/>
        <color theme="1"/>
        <rFont val="仿宋_GB2312"/>
        <charset val="134"/>
      </rPr>
      <t>序号</t>
    </r>
  </si>
  <si>
    <r>
      <rPr>
        <sz val="10.5"/>
        <color theme="1"/>
        <rFont val="仿宋_GB2312"/>
        <charset val="134"/>
      </rPr>
      <t>学校名称</t>
    </r>
  </si>
  <si>
    <r>
      <rPr>
        <sz val="10.5"/>
        <color theme="1"/>
        <rFont val="仿宋_GB2312"/>
        <charset val="134"/>
      </rPr>
      <t>公办</t>
    </r>
    <r>
      <rPr>
        <sz val="10.5"/>
        <color theme="1"/>
        <rFont val="Times New Roman"/>
        <charset val="134"/>
      </rPr>
      <t>1/</t>
    </r>
    <r>
      <rPr>
        <sz val="10.5"/>
        <color theme="1"/>
        <rFont val="仿宋_GB2312"/>
        <charset val="134"/>
      </rPr>
      <t>民办</t>
    </r>
    <r>
      <rPr>
        <sz val="10.5"/>
        <color theme="1"/>
        <rFont val="Times New Roman"/>
        <charset val="134"/>
      </rPr>
      <t>2</t>
    </r>
  </si>
  <si>
    <r>
      <rPr>
        <sz val="10.5"/>
        <color theme="1"/>
        <rFont val="仿宋_GB2312"/>
        <charset val="134"/>
      </rPr>
      <t>本科生在校人数</t>
    </r>
  </si>
  <si>
    <r>
      <rPr>
        <sz val="10.5"/>
        <color theme="1"/>
        <rFont val="仿宋_GB2312"/>
        <charset val="134"/>
      </rPr>
      <t>研究生在校人数</t>
    </r>
  </si>
  <si>
    <r>
      <rPr>
        <sz val="10.5"/>
        <color theme="1"/>
        <rFont val="仿宋_GB2312"/>
        <charset val="134"/>
      </rPr>
      <t>博士生在校人数</t>
    </r>
  </si>
  <si>
    <r>
      <rPr>
        <sz val="10.5"/>
        <color theme="1"/>
        <rFont val="仿宋_GB2312"/>
        <charset val="134"/>
      </rPr>
      <t>留学生在校人数</t>
    </r>
  </si>
  <si>
    <r>
      <rPr>
        <sz val="10.5"/>
        <color theme="1"/>
        <rFont val="仿宋_GB2312"/>
        <charset val="134"/>
      </rPr>
      <t>全日制在校生数</t>
    </r>
  </si>
  <si>
    <r>
      <rPr>
        <sz val="10.5"/>
        <color theme="1"/>
        <rFont val="仿宋_GB2312"/>
        <charset val="134"/>
      </rPr>
      <t>学生当量数</t>
    </r>
  </si>
  <si>
    <r>
      <rPr>
        <sz val="10.5"/>
        <color theme="1"/>
        <rFont val="仿宋_GB2312"/>
        <charset val="134"/>
      </rPr>
      <t>本科生占全日制在校生总数的比例</t>
    </r>
  </si>
  <si>
    <r>
      <rPr>
        <sz val="10.5"/>
        <color theme="1"/>
        <rFont val="仿宋_GB2312"/>
        <charset val="134"/>
      </rPr>
      <t>全校教师数量总数（按专业的数据请填入表</t>
    </r>
    <r>
      <rPr>
        <sz val="10.5"/>
        <color theme="1"/>
        <rFont val="Times New Roman"/>
        <charset val="134"/>
      </rPr>
      <t>2</t>
    </r>
    <r>
      <rPr>
        <sz val="10.5"/>
        <color theme="1"/>
        <rFont val="仿宋_GB2312"/>
        <charset val="134"/>
      </rPr>
      <t>）</t>
    </r>
  </si>
  <si>
    <r>
      <rPr>
        <sz val="10.5"/>
        <color theme="1"/>
        <rFont val="仿宋_GB2312"/>
        <charset val="134"/>
      </rPr>
      <t>全校本科专业总数（按专业的数据请填入表</t>
    </r>
    <r>
      <rPr>
        <sz val="10.5"/>
        <color theme="1"/>
        <rFont val="Times New Roman"/>
        <charset val="134"/>
      </rPr>
      <t>3</t>
    </r>
    <r>
      <rPr>
        <sz val="10.5"/>
        <color theme="1"/>
        <rFont val="仿宋_GB2312"/>
        <charset val="134"/>
      </rPr>
      <t>）</t>
    </r>
  </si>
  <si>
    <r>
      <rPr>
        <sz val="10.5"/>
        <color theme="1"/>
        <rFont val="仿宋_GB2312"/>
        <charset val="134"/>
      </rPr>
      <t>全校生师比（按专业的数据请填入表</t>
    </r>
    <r>
      <rPr>
        <sz val="10.5"/>
        <color theme="1"/>
        <rFont val="Times New Roman"/>
        <charset val="134"/>
      </rPr>
      <t>4</t>
    </r>
    <r>
      <rPr>
        <sz val="10.5"/>
        <color theme="1"/>
        <rFont val="仿宋_GB2312"/>
        <charset val="134"/>
      </rPr>
      <t>）</t>
    </r>
  </si>
  <si>
    <r>
      <rPr>
        <sz val="10.5"/>
        <color theme="1"/>
        <rFont val="仿宋_GB2312"/>
        <charset val="134"/>
      </rPr>
      <t>生均教学科研仪器设备值（元）</t>
    </r>
  </si>
  <si>
    <r>
      <rPr>
        <sz val="11"/>
        <color theme="1"/>
        <rFont val="仿宋_GB2312"/>
        <charset val="134"/>
      </rPr>
      <t>当年新增教学科研仪器设备值（万元</t>
    </r>
    <r>
      <rPr>
        <sz val="11"/>
        <color theme="1"/>
        <rFont val="Times New Roman"/>
        <charset val="134"/>
      </rPr>
      <t>)</t>
    </r>
  </si>
  <si>
    <r>
      <rPr>
        <sz val="11"/>
        <color theme="1"/>
        <rFont val="仿宋_GB2312"/>
        <charset val="134"/>
      </rPr>
      <t>生均图书（册）</t>
    </r>
  </si>
  <si>
    <r>
      <rPr>
        <sz val="11"/>
        <color theme="1"/>
        <rFont val="仿宋_GB2312"/>
        <charset val="134"/>
      </rPr>
      <t>电子图书（万种）</t>
    </r>
  </si>
  <si>
    <r>
      <rPr>
        <sz val="11"/>
        <color theme="1"/>
        <rFont val="仿宋_GB2312"/>
        <charset val="134"/>
      </rPr>
      <t>电子期刊（种）</t>
    </r>
  </si>
  <si>
    <r>
      <rPr>
        <sz val="11"/>
        <color theme="1"/>
        <rFont val="仿宋_GB2312"/>
        <charset val="134"/>
      </rPr>
      <t>生均教学行政用房面积</t>
    </r>
    <r>
      <rPr>
        <sz val="11"/>
        <color theme="1"/>
        <rFont val="Times New Roman"/>
        <charset val="134"/>
      </rPr>
      <t>(m2)</t>
    </r>
  </si>
  <si>
    <r>
      <rPr>
        <sz val="11"/>
        <color theme="1"/>
        <rFont val="仿宋_GB2312"/>
        <charset val="134"/>
      </rPr>
      <t>生均实验室面积</t>
    </r>
    <r>
      <rPr>
        <sz val="11"/>
        <color theme="1"/>
        <rFont val="Times New Roman"/>
        <charset val="134"/>
      </rPr>
      <t>(m2)</t>
    </r>
  </si>
  <si>
    <t>生均本科教学日常运行支出（元）</t>
  </si>
  <si>
    <r>
      <rPr>
        <sz val="11"/>
        <color theme="1"/>
        <rFont val="仿宋_GB2312"/>
        <charset val="134"/>
      </rPr>
      <t>本科专项教学经费（万元）</t>
    </r>
  </si>
  <si>
    <r>
      <rPr>
        <sz val="11"/>
        <color theme="1"/>
        <rFont val="仿宋_GB2312"/>
        <charset val="134"/>
      </rPr>
      <t>生均本科实验经费（元）</t>
    </r>
  </si>
  <si>
    <r>
      <rPr>
        <sz val="11"/>
        <color theme="1"/>
        <rFont val="仿宋_GB2312"/>
        <charset val="134"/>
      </rPr>
      <t>生均本科实习经费（元）</t>
    </r>
  </si>
  <si>
    <r>
      <rPr>
        <sz val="11"/>
        <color theme="1"/>
        <rFont val="仿宋_GB2312"/>
        <charset val="134"/>
      </rPr>
      <t>全校开设课程总门数</t>
    </r>
  </si>
  <si>
    <r>
      <rPr>
        <sz val="11"/>
        <color theme="1"/>
        <rFont val="仿宋_GB2312"/>
        <charset val="134"/>
      </rPr>
      <t>总门次</t>
    </r>
  </si>
  <si>
    <r>
      <rPr>
        <sz val="11"/>
        <color theme="1"/>
        <rFont val="仿宋_GB2312"/>
        <charset val="134"/>
      </rPr>
      <t>具体数据请按要求填入表</t>
    </r>
    <r>
      <rPr>
        <sz val="11"/>
        <color theme="1"/>
        <rFont val="Times New Roman"/>
        <charset val="134"/>
      </rPr>
      <t>15</t>
    </r>
  </si>
  <si>
    <r>
      <rPr>
        <sz val="11"/>
        <color theme="1"/>
        <rFont val="仿宋_GB2312"/>
        <charset val="134"/>
      </rPr>
      <t>具体数据请按要求填入表</t>
    </r>
    <r>
      <rPr>
        <sz val="11"/>
        <color theme="1"/>
        <rFont val="Times New Roman"/>
        <charset val="134"/>
      </rPr>
      <t>16</t>
    </r>
  </si>
  <si>
    <r>
      <rPr>
        <sz val="11"/>
        <color theme="1"/>
        <rFont val="仿宋_GB2312"/>
        <charset val="134"/>
      </rPr>
      <t>全校主讲本科课程的教授占教授总数的比例（按专业的数据请填入表</t>
    </r>
    <r>
      <rPr>
        <sz val="11"/>
        <color theme="1"/>
        <rFont val="Times New Roman"/>
        <charset val="134"/>
      </rPr>
      <t>17</t>
    </r>
    <r>
      <rPr>
        <sz val="11"/>
        <color theme="1"/>
        <rFont val="仿宋_GB2312"/>
        <charset val="134"/>
      </rPr>
      <t>）</t>
    </r>
  </si>
  <si>
    <r>
      <rPr>
        <sz val="11"/>
        <color theme="1"/>
        <rFont val="仿宋_GB2312"/>
        <charset val="134"/>
      </rPr>
      <t>全校教授讲授本科课程占课程总门次数的比例（按专业的数据请填入表</t>
    </r>
    <r>
      <rPr>
        <sz val="11"/>
        <color theme="1"/>
        <rFont val="Times New Roman"/>
        <charset val="134"/>
      </rPr>
      <t>18</t>
    </r>
    <r>
      <rPr>
        <sz val="11"/>
        <color theme="1"/>
        <rFont val="仿宋_GB2312"/>
        <charset val="134"/>
      </rPr>
      <t>）</t>
    </r>
  </si>
  <si>
    <r>
      <rPr>
        <sz val="11"/>
        <color theme="1"/>
        <rFont val="仿宋_GB2312"/>
        <charset val="134"/>
      </rPr>
      <t>全校实践教学及实习实训基地数（按专业的数据请填入表</t>
    </r>
    <r>
      <rPr>
        <sz val="11"/>
        <color theme="1"/>
        <rFont val="Times New Roman"/>
        <charset val="134"/>
      </rPr>
      <t>19</t>
    </r>
    <r>
      <rPr>
        <sz val="11"/>
        <color theme="1"/>
        <rFont val="仿宋_GB2312"/>
        <charset val="134"/>
      </rPr>
      <t>）</t>
    </r>
  </si>
  <si>
    <r>
      <rPr>
        <sz val="11"/>
        <color theme="1"/>
        <rFont val="仿宋_GB2312"/>
        <charset val="134"/>
      </rPr>
      <t>全校应届本科生毕业率（按专业的数据请填入表</t>
    </r>
    <r>
      <rPr>
        <sz val="11"/>
        <color theme="1"/>
        <rFont val="Times New Roman"/>
        <charset val="134"/>
      </rPr>
      <t>20</t>
    </r>
    <r>
      <rPr>
        <sz val="11"/>
        <color theme="1"/>
        <rFont val="仿宋_GB2312"/>
        <charset val="134"/>
      </rPr>
      <t>）</t>
    </r>
  </si>
  <si>
    <r>
      <rPr>
        <sz val="11"/>
        <color theme="1"/>
        <rFont val="仿宋_GB2312"/>
        <charset val="134"/>
      </rPr>
      <t>全校应届本科生学位授予率（按专业的数据请填入表</t>
    </r>
    <r>
      <rPr>
        <sz val="11"/>
        <color theme="1"/>
        <rFont val="Times New Roman"/>
        <charset val="134"/>
      </rPr>
      <t>21</t>
    </r>
    <r>
      <rPr>
        <sz val="11"/>
        <color theme="1"/>
        <rFont val="仿宋_GB2312"/>
        <charset val="134"/>
      </rPr>
      <t>）</t>
    </r>
  </si>
  <si>
    <r>
      <rPr>
        <sz val="11"/>
        <color theme="1"/>
        <rFont val="仿宋_GB2312"/>
        <charset val="134"/>
      </rPr>
      <t>全校应届本科生初次就业率（按专业的数据请填入表</t>
    </r>
    <r>
      <rPr>
        <sz val="11"/>
        <color theme="1"/>
        <rFont val="Times New Roman"/>
        <charset val="134"/>
      </rPr>
      <t>22</t>
    </r>
    <r>
      <rPr>
        <sz val="11"/>
        <color theme="1"/>
        <rFont val="仿宋_GB2312"/>
        <charset val="134"/>
      </rPr>
      <t>）</t>
    </r>
  </si>
  <si>
    <r>
      <rPr>
        <sz val="11"/>
        <color theme="1"/>
        <rFont val="仿宋_GB2312"/>
        <charset val="134"/>
      </rPr>
      <t>全校体质测试达标率（按专业的数据请填入表</t>
    </r>
    <r>
      <rPr>
        <sz val="11"/>
        <color theme="1"/>
        <rFont val="Times New Roman"/>
        <charset val="134"/>
      </rPr>
      <t>23</t>
    </r>
    <r>
      <rPr>
        <sz val="11"/>
        <color theme="1"/>
        <rFont val="仿宋_GB2312"/>
        <charset val="134"/>
      </rPr>
      <t>）</t>
    </r>
  </si>
  <si>
    <r>
      <rPr>
        <sz val="11"/>
        <color theme="1"/>
        <rFont val="仿宋_GB2312"/>
        <charset val="134"/>
      </rPr>
      <t>学生学习满意度（具体调查方法与结果请填入表</t>
    </r>
    <r>
      <rPr>
        <sz val="11"/>
        <color theme="1"/>
        <rFont val="Times New Roman"/>
        <charset val="134"/>
      </rPr>
      <t>24</t>
    </r>
    <r>
      <rPr>
        <sz val="11"/>
        <color theme="1"/>
        <rFont val="仿宋_GB2312"/>
        <charset val="134"/>
      </rPr>
      <t>）</t>
    </r>
  </si>
  <si>
    <r>
      <rPr>
        <sz val="11"/>
        <color theme="1"/>
        <rFont val="仿宋_GB2312"/>
        <charset val="134"/>
      </rPr>
      <t>用人单位对毕业生满意度（具体调查方法与结果请填入表</t>
    </r>
    <r>
      <rPr>
        <sz val="11"/>
        <color theme="1"/>
        <rFont val="Times New Roman"/>
        <charset val="134"/>
      </rPr>
      <t>25</t>
    </r>
    <r>
      <rPr>
        <sz val="11"/>
        <color theme="1"/>
        <rFont val="仿宋_GB2312"/>
        <charset val="134"/>
      </rPr>
      <t>）</t>
    </r>
  </si>
  <si>
    <r>
      <rPr>
        <sz val="11"/>
        <color theme="1"/>
        <rFont val="仿宋_GB2312"/>
        <charset val="134"/>
      </rPr>
      <t>其他与本科教学质量相关数据（具体请填入表</t>
    </r>
    <r>
      <rPr>
        <sz val="11"/>
        <color theme="1"/>
        <rFont val="Times New Roman"/>
        <charset val="134"/>
      </rPr>
      <t>26</t>
    </r>
    <r>
      <rPr>
        <sz val="11"/>
        <color theme="1"/>
        <rFont val="仿宋_GB2312"/>
        <charset val="134"/>
      </rPr>
      <t>）</t>
    </r>
  </si>
  <si>
    <t>湖州学院   
 2023-2024</t>
  </si>
  <si>
    <t>17.61:1</t>
  </si>
  <si>
    <r>
      <rPr>
        <b/>
        <sz val="10.5"/>
        <color indexed="8"/>
        <rFont val="宋体"/>
        <charset val="134"/>
      </rPr>
      <t>序号</t>
    </r>
  </si>
  <si>
    <r>
      <rPr>
        <b/>
        <sz val="10.5"/>
        <color indexed="8"/>
        <rFont val="宋体"/>
        <charset val="134"/>
      </rPr>
      <t>学校名称</t>
    </r>
  </si>
  <si>
    <r>
      <rPr>
        <b/>
        <sz val="10.5"/>
        <color indexed="8"/>
        <rFont val="宋体"/>
        <charset val="134"/>
      </rPr>
      <t>公办</t>
    </r>
    <r>
      <rPr>
        <b/>
        <sz val="10.5"/>
        <color indexed="8"/>
        <rFont val="Times New Roman"/>
        <charset val="134"/>
      </rPr>
      <t>1/</t>
    </r>
    <r>
      <rPr>
        <b/>
        <sz val="10.5"/>
        <color indexed="8"/>
        <rFont val="宋体"/>
        <charset val="134"/>
      </rPr>
      <t>民办</t>
    </r>
    <r>
      <rPr>
        <b/>
        <sz val="10.5"/>
        <color indexed="8"/>
        <rFont val="Times New Roman"/>
        <charset val="134"/>
      </rPr>
      <t>2</t>
    </r>
  </si>
  <si>
    <r>
      <rPr>
        <b/>
        <sz val="10.5"/>
        <color indexed="8"/>
        <rFont val="宋体"/>
        <charset val="134"/>
      </rPr>
      <t>专任教师总数</t>
    </r>
  </si>
  <si>
    <r>
      <rPr>
        <b/>
        <sz val="10.5"/>
        <color indexed="8"/>
        <rFont val="Times New Roman"/>
        <charset val="134"/>
      </rPr>
      <t>2.1</t>
    </r>
    <r>
      <rPr>
        <b/>
        <sz val="10.5"/>
        <color indexed="8"/>
        <rFont val="宋体"/>
        <charset val="134"/>
      </rPr>
      <t>职称</t>
    </r>
  </si>
  <si>
    <r>
      <rPr>
        <b/>
        <sz val="10.5"/>
        <color indexed="8"/>
        <rFont val="Times New Roman"/>
        <charset val="134"/>
      </rPr>
      <t>2.2</t>
    </r>
    <r>
      <rPr>
        <b/>
        <sz val="10.5"/>
        <color indexed="8"/>
        <rFont val="宋体"/>
        <charset val="134"/>
      </rPr>
      <t>学位</t>
    </r>
  </si>
  <si>
    <r>
      <rPr>
        <b/>
        <sz val="10.5"/>
        <color indexed="8"/>
        <rFont val="Times New Roman"/>
        <charset val="134"/>
      </rPr>
      <t>2.3</t>
    </r>
    <r>
      <rPr>
        <b/>
        <sz val="10.5"/>
        <color indexed="8"/>
        <rFont val="宋体"/>
        <charset val="134"/>
      </rPr>
      <t>年龄</t>
    </r>
  </si>
  <si>
    <r>
      <rPr>
        <b/>
        <sz val="11"/>
        <color indexed="8"/>
        <rFont val="Times New Roman"/>
        <charset val="134"/>
      </rPr>
      <t>2.4</t>
    </r>
    <r>
      <rPr>
        <b/>
        <sz val="11"/>
        <color indexed="8"/>
        <rFont val="宋体"/>
        <charset val="134"/>
      </rPr>
      <t>具有副高及以上职称教师比例</t>
    </r>
  </si>
  <si>
    <r>
      <rPr>
        <b/>
        <sz val="11"/>
        <color indexed="8"/>
        <rFont val="Times New Roman"/>
        <charset val="134"/>
      </rPr>
      <t>2.5</t>
    </r>
    <r>
      <rPr>
        <b/>
        <sz val="11"/>
        <color indexed="8"/>
        <rFont val="宋体"/>
        <charset val="134"/>
      </rPr>
      <t>具有研究生学历及以上教师比例</t>
    </r>
  </si>
  <si>
    <r>
      <rPr>
        <b/>
        <sz val="10.5"/>
        <color indexed="8"/>
        <rFont val="宋体"/>
        <charset val="134"/>
      </rPr>
      <t>正高</t>
    </r>
  </si>
  <si>
    <r>
      <rPr>
        <b/>
        <sz val="11"/>
        <color indexed="8"/>
        <rFont val="宋体"/>
        <charset val="134"/>
      </rPr>
      <t>副高</t>
    </r>
  </si>
  <si>
    <r>
      <rPr>
        <b/>
        <sz val="11"/>
        <color indexed="8"/>
        <rFont val="宋体"/>
        <charset val="134"/>
      </rPr>
      <t>学士及以下</t>
    </r>
  </si>
  <si>
    <r>
      <rPr>
        <b/>
        <sz val="11"/>
        <color indexed="8"/>
        <rFont val="宋体"/>
        <charset val="134"/>
      </rPr>
      <t>硕士</t>
    </r>
  </si>
  <si>
    <r>
      <rPr>
        <b/>
        <sz val="11"/>
        <color indexed="8"/>
        <rFont val="宋体"/>
        <charset val="134"/>
      </rPr>
      <t>博士</t>
    </r>
  </si>
  <si>
    <r>
      <rPr>
        <b/>
        <sz val="11"/>
        <color indexed="8"/>
        <rFont val="Times New Roman"/>
        <charset val="134"/>
      </rPr>
      <t>29</t>
    </r>
    <r>
      <rPr>
        <b/>
        <sz val="11"/>
        <color indexed="8"/>
        <rFont val="宋体"/>
        <charset val="134"/>
      </rPr>
      <t>岁及以下</t>
    </r>
  </si>
  <si>
    <r>
      <rPr>
        <b/>
        <sz val="11"/>
        <color indexed="8"/>
        <rFont val="Times New Roman"/>
        <charset val="134"/>
      </rPr>
      <t>30-34</t>
    </r>
    <r>
      <rPr>
        <b/>
        <sz val="11"/>
        <color indexed="8"/>
        <rFont val="宋体"/>
        <charset val="134"/>
      </rPr>
      <t>岁</t>
    </r>
  </si>
  <si>
    <r>
      <rPr>
        <b/>
        <sz val="11"/>
        <color indexed="8"/>
        <rFont val="Times New Roman"/>
        <charset val="134"/>
      </rPr>
      <t>35-39</t>
    </r>
    <r>
      <rPr>
        <b/>
        <sz val="11"/>
        <color indexed="8"/>
        <rFont val="宋体"/>
        <charset val="134"/>
      </rPr>
      <t>岁</t>
    </r>
  </si>
  <si>
    <r>
      <rPr>
        <b/>
        <sz val="11"/>
        <color indexed="8"/>
        <rFont val="Times New Roman"/>
        <charset val="134"/>
      </rPr>
      <t>40-44</t>
    </r>
    <r>
      <rPr>
        <b/>
        <sz val="11"/>
        <color indexed="8"/>
        <rFont val="宋体"/>
        <charset val="134"/>
      </rPr>
      <t>岁</t>
    </r>
  </si>
  <si>
    <r>
      <rPr>
        <b/>
        <sz val="11"/>
        <color indexed="8"/>
        <rFont val="Times New Roman"/>
        <charset val="134"/>
      </rPr>
      <t>45-49</t>
    </r>
    <r>
      <rPr>
        <b/>
        <sz val="11"/>
        <color indexed="8"/>
        <rFont val="宋体"/>
        <charset val="134"/>
      </rPr>
      <t>岁</t>
    </r>
  </si>
  <si>
    <r>
      <rPr>
        <b/>
        <sz val="11"/>
        <color indexed="8"/>
        <rFont val="Times New Roman"/>
        <charset val="134"/>
      </rPr>
      <t>50-54</t>
    </r>
    <r>
      <rPr>
        <b/>
        <sz val="11"/>
        <color indexed="8"/>
        <rFont val="宋体"/>
        <charset val="134"/>
      </rPr>
      <t>岁</t>
    </r>
  </si>
  <si>
    <r>
      <rPr>
        <b/>
        <sz val="11"/>
        <color indexed="8"/>
        <rFont val="Times New Roman"/>
        <charset val="134"/>
      </rPr>
      <t>55-59</t>
    </r>
    <r>
      <rPr>
        <b/>
        <sz val="11"/>
        <color indexed="8"/>
        <rFont val="宋体"/>
        <charset val="134"/>
      </rPr>
      <t>岁</t>
    </r>
  </si>
  <si>
    <r>
      <rPr>
        <b/>
        <sz val="11"/>
        <color indexed="8"/>
        <rFont val="Times New Roman"/>
        <charset val="134"/>
      </rPr>
      <t>60-64</t>
    </r>
    <r>
      <rPr>
        <b/>
        <sz val="11"/>
        <color indexed="8"/>
        <rFont val="宋体"/>
        <charset val="134"/>
      </rPr>
      <t>岁</t>
    </r>
  </si>
  <si>
    <r>
      <rPr>
        <b/>
        <sz val="11"/>
        <color indexed="8"/>
        <rFont val="Times New Roman"/>
        <charset val="134"/>
      </rPr>
      <t>65</t>
    </r>
    <r>
      <rPr>
        <b/>
        <sz val="11"/>
        <color indexed="8"/>
        <rFont val="宋体"/>
        <charset val="134"/>
      </rPr>
      <t>岁及以上</t>
    </r>
  </si>
  <si>
    <r>
      <rPr>
        <sz val="11"/>
        <color indexed="8"/>
        <rFont val="宋体"/>
        <charset val="134"/>
      </rPr>
      <t>湖州学院</t>
    </r>
  </si>
  <si>
    <r>
      <rPr>
        <b/>
        <sz val="11"/>
        <color indexed="8"/>
        <rFont val="宋体"/>
        <charset val="134"/>
      </rPr>
      <t>以下根据分专业情况填写</t>
    </r>
  </si>
  <si>
    <t>1</t>
  </si>
  <si>
    <r>
      <rPr>
        <sz val="11"/>
        <color indexed="8"/>
        <rFont val="宋体"/>
        <charset val="134"/>
      </rPr>
      <t>机械设计制造及其自动化</t>
    </r>
  </si>
  <si>
    <t>2</t>
  </si>
  <si>
    <r>
      <rPr>
        <sz val="11"/>
        <color indexed="8"/>
        <rFont val="宋体"/>
        <charset val="134"/>
      </rPr>
      <t>电气工程及其自动化</t>
    </r>
  </si>
  <si>
    <t>3</t>
  </si>
  <si>
    <r>
      <rPr>
        <sz val="11"/>
        <color indexed="8"/>
        <rFont val="宋体"/>
        <charset val="134"/>
      </rPr>
      <t>材料化学</t>
    </r>
  </si>
  <si>
    <t>4</t>
  </si>
  <si>
    <r>
      <rPr>
        <sz val="11"/>
        <color indexed="8"/>
        <rFont val="宋体"/>
        <charset val="134"/>
      </rPr>
      <t>新能源材料与器件</t>
    </r>
  </si>
  <si>
    <t>5</t>
  </si>
  <si>
    <r>
      <rPr>
        <sz val="11"/>
        <color indexed="8"/>
        <rFont val="宋体"/>
        <charset val="134"/>
      </rPr>
      <t>新能源汽车工程</t>
    </r>
  </si>
  <si>
    <t>6</t>
  </si>
  <si>
    <r>
      <rPr>
        <sz val="11"/>
        <color indexed="8"/>
        <rFont val="宋体"/>
        <charset val="134"/>
      </rPr>
      <t>光电信息科学与工程</t>
    </r>
  </si>
  <si>
    <t>7</t>
  </si>
  <si>
    <r>
      <rPr>
        <sz val="11"/>
        <color indexed="8"/>
        <rFont val="宋体"/>
        <charset val="134"/>
      </rPr>
      <t>电子信息工程</t>
    </r>
  </si>
  <si>
    <t>8</t>
  </si>
  <si>
    <r>
      <rPr>
        <sz val="11"/>
        <color indexed="8"/>
        <rFont val="宋体"/>
        <charset val="134"/>
      </rPr>
      <t>计算机科学与技术</t>
    </r>
  </si>
  <si>
    <t>9</t>
  </si>
  <si>
    <r>
      <rPr>
        <sz val="11"/>
        <color indexed="8"/>
        <rFont val="宋体"/>
        <charset val="134"/>
      </rPr>
      <t>软件工程</t>
    </r>
  </si>
  <si>
    <t>10</t>
  </si>
  <si>
    <r>
      <rPr>
        <sz val="11"/>
        <color indexed="8"/>
        <rFont val="宋体"/>
        <charset val="134"/>
      </rPr>
      <t>生物工程</t>
    </r>
  </si>
  <si>
    <t>11</t>
  </si>
  <si>
    <r>
      <rPr>
        <sz val="11"/>
        <color indexed="8"/>
        <rFont val="宋体"/>
        <charset val="134"/>
      </rPr>
      <t>制药工程</t>
    </r>
  </si>
  <si>
    <t>12</t>
  </si>
  <si>
    <r>
      <rPr>
        <sz val="11"/>
        <color indexed="8"/>
        <rFont val="宋体"/>
        <charset val="134"/>
      </rPr>
      <t>护理学</t>
    </r>
  </si>
  <si>
    <t>13</t>
  </si>
  <si>
    <r>
      <rPr>
        <sz val="11"/>
        <color indexed="8"/>
        <rFont val="宋体"/>
        <charset val="134"/>
      </rPr>
      <t>社会体育指导与管理</t>
    </r>
  </si>
  <si>
    <t>14</t>
  </si>
  <si>
    <r>
      <rPr>
        <sz val="10.5"/>
        <color indexed="8"/>
        <rFont val="宋体"/>
        <charset val="134"/>
      </rPr>
      <t>国际经济与贸易</t>
    </r>
  </si>
  <si>
    <t>15</t>
  </si>
  <si>
    <r>
      <rPr>
        <sz val="11"/>
        <color indexed="8"/>
        <rFont val="宋体"/>
        <charset val="134"/>
      </rPr>
      <t>经济与金融</t>
    </r>
  </si>
  <si>
    <t>16</t>
  </si>
  <si>
    <r>
      <rPr>
        <sz val="10.5"/>
        <color indexed="8"/>
        <rFont val="宋体"/>
        <charset val="134"/>
      </rPr>
      <t>电子商务</t>
    </r>
  </si>
  <si>
    <t>17</t>
  </si>
  <si>
    <r>
      <rPr>
        <sz val="11"/>
        <color indexed="8"/>
        <rFont val="宋体"/>
        <charset val="134"/>
      </rPr>
      <t>市场营销</t>
    </r>
  </si>
  <si>
    <t>18</t>
  </si>
  <si>
    <r>
      <rPr>
        <sz val="11"/>
        <color indexed="8"/>
        <rFont val="宋体"/>
        <charset val="134"/>
      </rPr>
      <t>物流管理</t>
    </r>
  </si>
  <si>
    <t>19</t>
  </si>
  <si>
    <r>
      <rPr>
        <sz val="11"/>
        <color indexed="8"/>
        <rFont val="宋体"/>
        <charset val="134"/>
      </rPr>
      <t>行政管理</t>
    </r>
  </si>
  <si>
    <t>20</t>
  </si>
  <si>
    <r>
      <rPr>
        <sz val="11"/>
        <color indexed="8"/>
        <rFont val="宋体"/>
        <charset val="134"/>
      </rPr>
      <t>跨境电子商务</t>
    </r>
  </si>
  <si>
    <t>21</t>
  </si>
  <si>
    <r>
      <rPr>
        <sz val="11"/>
        <color indexed="8"/>
        <rFont val="宋体"/>
        <charset val="134"/>
      </rPr>
      <t>旅游管理与服务教育</t>
    </r>
  </si>
  <si>
    <t>22</t>
  </si>
  <si>
    <r>
      <rPr>
        <sz val="11"/>
        <color indexed="8"/>
        <rFont val="宋体"/>
        <charset val="134"/>
      </rPr>
      <t>汉语言文学</t>
    </r>
  </si>
  <si>
    <t>23</t>
  </si>
  <si>
    <r>
      <rPr>
        <sz val="11"/>
        <color indexed="8"/>
        <rFont val="宋体"/>
        <charset val="134"/>
      </rPr>
      <t>广告学</t>
    </r>
  </si>
  <si>
    <t>24</t>
  </si>
  <si>
    <r>
      <rPr>
        <sz val="11"/>
        <color indexed="8"/>
        <rFont val="宋体"/>
        <charset val="134"/>
      </rPr>
      <t>秘书学</t>
    </r>
  </si>
  <si>
    <t>25</t>
  </si>
  <si>
    <r>
      <rPr>
        <sz val="11"/>
        <color indexed="8"/>
        <rFont val="宋体"/>
        <charset val="134"/>
      </rPr>
      <t>商务英语</t>
    </r>
  </si>
  <si>
    <t>26</t>
  </si>
  <si>
    <r>
      <rPr>
        <sz val="11"/>
        <color indexed="8"/>
        <rFont val="宋体"/>
        <charset val="134"/>
      </rPr>
      <t>英语</t>
    </r>
  </si>
  <si>
    <t>27</t>
  </si>
  <si>
    <r>
      <rPr>
        <sz val="11"/>
        <color indexed="8"/>
        <rFont val="宋体"/>
        <charset val="134"/>
      </rPr>
      <t>日语</t>
    </r>
  </si>
  <si>
    <t>28</t>
  </si>
  <si>
    <r>
      <rPr>
        <sz val="11"/>
        <color indexed="8"/>
        <rFont val="宋体"/>
        <charset val="134"/>
      </rPr>
      <t>网络与新媒体</t>
    </r>
  </si>
  <si>
    <t>29</t>
  </si>
  <si>
    <r>
      <rPr>
        <sz val="11"/>
        <color indexed="8"/>
        <rFont val="宋体"/>
        <charset val="134"/>
      </rPr>
      <t>视觉传达设计</t>
    </r>
  </si>
  <si>
    <t>30</t>
  </si>
  <si>
    <r>
      <rPr>
        <sz val="11"/>
        <color indexed="8"/>
        <rFont val="宋体"/>
        <charset val="134"/>
      </rPr>
      <t>环境设计</t>
    </r>
  </si>
  <si>
    <t>31</t>
  </si>
  <si>
    <r>
      <rPr>
        <sz val="11"/>
        <color indexed="8"/>
        <rFont val="宋体"/>
        <charset val="134"/>
      </rPr>
      <t>产品设计</t>
    </r>
  </si>
  <si>
    <t>32</t>
  </si>
  <si>
    <r>
      <rPr>
        <sz val="11"/>
        <color indexed="8"/>
        <rFont val="宋体"/>
        <charset val="134"/>
      </rPr>
      <t>思想政治教育</t>
    </r>
  </si>
  <si>
    <r>
      <rPr>
        <sz val="11"/>
        <color indexed="8"/>
        <rFont val="宋体"/>
        <charset val="134"/>
      </rPr>
      <t>备注：表格中先填写学校总体情况，再分专业填写</t>
    </r>
  </si>
  <si>
    <t>3.1招生专业数</t>
  </si>
  <si>
    <t>3.2学科门类</t>
  </si>
  <si>
    <t>哲学</t>
  </si>
  <si>
    <t>经济学</t>
  </si>
  <si>
    <t>法学</t>
  </si>
  <si>
    <t>教育学</t>
  </si>
  <si>
    <t>文学</t>
  </si>
  <si>
    <t>历史学</t>
  </si>
  <si>
    <t>理学</t>
  </si>
  <si>
    <t>工学</t>
  </si>
  <si>
    <t>农学</t>
  </si>
  <si>
    <t>医学</t>
  </si>
  <si>
    <t>管理学</t>
  </si>
  <si>
    <t>艺术学</t>
  </si>
  <si>
    <t>新增专业名称</t>
  </si>
  <si>
    <t>专业代码</t>
  </si>
  <si>
    <t>所属学科</t>
  </si>
  <si>
    <t>080216T</t>
  </si>
  <si>
    <r>
      <rPr>
        <sz val="11"/>
        <color indexed="8"/>
        <rFont val="宋体"/>
        <charset val="134"/>
      </rPr>
      <t>工学</t>
    </r>
  </si>
  <si>
    <t>120904T</t>
  </si>
  <si>
    <r>
      <rPr>
        <sz val="11"/>
        <color indexed="8"/>
        <rFont val="宋体"/>
        <charset val="134"/>
      </rPr>
      <t>管理学</t>
    </r>
  </si>
  <si>
    <t>停招专业名称</t>
  </si>
  <si>
    <r>
      <rPr>
        <sz val="11"/>
        <color indexed="8"/>
        <rFont val="宋体"/>
        <charset val="134"/>
      </rPr>
      <t>机械电子工程</t>
    </r>
  </si>
  <si>
    <t>080204</t>
  </si>
  <si>
    <r>
      <rPr>
        <sz val="11"/>
        <color indexed="8"/>
        <rFont val="宋体"/>
        <charset val="134"/>
      </rPr>
      <t>物联网工程</t>
    </r>
  </si>
  <si>
    <t>080905</t>
  </si>
  <si>
    <r>
      <rPr>
        <sz val="11"/>
        <color indexed="8"/>
        <rFont val="宋体"/>
        <charset val="134"/>
      </rPr>
      <t>电子商务</t>
    </r>
  </si>
  <si>
    <t>120801</t>
  </si>
  <si>
    <t>120202</t>
  </si>
  <si>
    <t>120601</t>
  </si>
  <si>
    <t>120402</t>
  </si>
  <si>
    <t>050262</t>
  </si>
  <si>
    <r>
      <rPr>
        <sz val="11"/>
        <color indexed="8"/>
        <rFont val="宋体"/>
        <charset val="134"/>
      </rPr>
      <t>文学</t>
    </r>
  </si>
  <si>
    <t>050207</t>
  </si>
  <si>
    <t>050107T</t>
  </si>
  <si>
    <t>060101</t>
  </si>
  <si>
    <t>美术学</t>
  </si>
  <si>
    <r>
      <rPr>
        <sz val="11"/>
        <color theme="1"/>
        <rFont val="Times New Roman"/>
        <charset val="134"/>
      </rPr>
      <t>4.1</t>
    </r>
    <r>
      <rPr>
        <sz val="11"/>
        <color theme="1"/>
        <rFont val="宋体"/>
        <charset val="134"/>
      </rPr>
      <t>生师比（全校及分专业）</t>
    </r>
  </si>
  <si>
    <r>
      <rPr>
        <b/>
        <sz val="10.5"/>
        <color indexed="8"/>
        <rFont val="宋体"/>
        <charset val="134"/>
      </rPr>
      <t>在校生本科生数</t>
    </r>
    <r>
      <rPr>
        <b/>
        <sz val="10.5"/>
        <color indexed="8"/>
        <rFont val="Times New Roman"/>
        <charset val="134"/>
      </rPr>
      <t>(</t>
    </r>
    <r>
      <rPr>
        <b/>
        <sz val="10.5"/>
        <color indexed="8"/>
        <rFont val="宋体"/>
        <charset val="134"/>
      </rPr>
      <t>教务处</t>
    </r>
    <r>
      <rPr>
        <b/>
        <sz val="10.5"/>
        <color indexed="8"/>
        <rFont val="Times New Roman"/>
        <charset val="134"/>
      </rPr>
      <t>)</t>
    </r>
  </si>
  <si>
    <r>
      <rPr>
        <b/>
        <sz val="10.5"/>
        <color indexed="8"/>
        <rFont val="宋体"/>
        <charset val="134"/>
      </rPr>
      <t>专业教师数（人事处）</t>
    </r>
  </si>
  <si>
    <r>
      <rPr>
        <b/>
        <sz val="10.5"/>
        <color indexed="8"/>
        <rFont val="宋体"/>
        <charset val="134"/>
      </rPr>
      <t>专任教师数（人事处）</t>
    </r>
  </si>
  <si>
    <r>
      <rPr>
        <b/>
        <sz val="11"/>
        <color theme="1"/>
        <rFont val="宋体"/>
        <charset val="134"/>
      </rPr>
      <t>校外聘请教师数（人事处）</t>
    </r>
  </si>
  <si>
    <r>
      <rPr>
        <b/>
        <sz val="11"/>
        <color theme="1"/>
        <rFont val="宋体"/>
        <charset val="134"/>
      </rPr>
      <t>生师比</t>
    </r>
  </si>
  <si>
    <r>
      <rPr>
        <sz val="11"/>
        <color indexed="8"/>
        <rFont val="宋体"/>
        <charset val="134"/>
      </rPr>
      <t>以下分专业填写生师比</t>
    </r>
  </si>
  <si>
    <r>
      <rPr>
        <b/>
        <sz val="10.5"/>
        <color indexed="8"/>
        <rFont val="宋体"/>
        <charset val="134"/>
      </rPr>
      <t>专业名称（教务处）</t>
    </r>
  </si>
  <si>
    <r>
      <rPr>
        <b/>
        <sz val="10.5"/>
        <color indexed="8"/>
        <rFont val="宋体"/>
        <charset val="134"/>
      </rPr>
      <t>在校生本科生数（教务处）</t>
    </r>
  </si>
  <si>
    <r>
      <rPr>
        <b/>
        <sz val="10.5"/>
        <color rgb="FFFF0000"/>
        <rFont val="宋体"/>
        <charset val="134"/>
      </rPr>
      <t>专业教师数（自动填充）</t>
    </r>
  </si>
  <si>
    <r>
      <rPr>
        <b/>
        <sz val="11"/>
        <color rgb="FFFF0000"/>
        <rFont val="宋体"/>
        <charset val="134"/>
      </rPr>
      <t>生师比</t>
    </r>
    <r>
      <rPr>
        <b/>
        <sz val="11"/>
        <color rgb="FFFF0000"/>
        <rFont val="Times New Roman"/>
        <charset val="134"/>
      </rPr>
      <t>(</t>
    </r>
    <r>
      <rPr>
        <b/>
        <sz val="11"/>
        <color rgb="FFFF0000"/>
        <rFont val="宋体"/>
        <charset val="134"/>
      </rPr>
      <t>自动填充</t>
    </r>
    <r>
      <rPr>
        <b/>
        <sz val="11"/>
        <color rgb="FFFF0000"/>
        <rFont val="Times New Roman"/>
        <charset val="134"/>
      </rPr>
      <t>)</t>
    </r>
  </si>
  <si>
    <t>新能源材料与器件</t>
  </si>
  <si>
    <r>
      <rPr>
        <sz val="10.5"/>
        <color indexed="8"/>
        <rFont val="宋体"/>
        <charset val="134"/>
      </rPr>
      <t>社会体育指导与管理</t>
    </r>
  </si>
  <si>
    <r>
      <rPr>
        <sz val="11"/>
        <color indexed="8"/>
        <rFont val="宋体"/>
        <charset val="134"/>
      </rPr>
      <t>国际经济与贸易</t>
    </r>
  </si>
  <si>
    <r>
      <rPr>
        <sz val="10.5"/>
        <color indexed="8"/>
        <rFont val="宋体"/>
        <charset val="134"/>
      </rPr>
      <t>经济与金融</t>
    </r>
  </si>
  <si>
    <r>
      <rPr>
        <sz val="11"/>
        <color theme="1"/>
        <rFont val="宋体"/>
        <charset val="134"/>
      </rPr>
      <t>思想政治教育</t>
    </r>
  </si>
  <si>
    <r>
      <rPr>
        <b/>
        <sz val="11"/>
        <color rgb="FFFF0000"/>
        <rFont val="宋体"/>
        <charset val="134"/>
      </rPr>
      <t>生师比</t>
    </r>
    <r>
      <rPr>
        <b/>
        <sz val="11"/>
        <color rgb="FFFF0000"/>
        <rFont val="Times New Roman"/>
        <charset val="134"/>
      </rPr>
      <t>=</t>
    </r>
    <r>
      <rPr>
        <b/>
        <sz val="11"/>
        <color rgb="FFFF0000"/>
        <rFont val="宋体"/>
        <charset val="134"/>
      </rPr>
      <t>折合在校生数</t>
    </r>
    <r>
      <rPr>
        <b/>
        <sz val="11"/>
        <color rgb="FFFF0000"/>
        <rFont val="Times New Roman"/>
        <charset val="134"/>
      </rPr>
      <t>/</t>
    </r>
    <r>
      <rPr>
        <b/>
        <sz val="11"/>
        <color rgb="FFFF0000"/>
        <rFont val="宋体"/>
        <charset val="134"/>
      </rPr>
      <t>教师总数</t>
    </r>
  </si>
  <si>
    <r>
      <rPr>
        <b/>
        <sz val="11"/>
        <color rgb="FF000000"/>
        <rFont val="Times New Roman"/>
        <charset val="134"/>
      </rPr>
      <t>15.1</t>
    </r>
    <r>
      <rPr>
        <b/>
        <sz val="11"/>
        <color rgb="FF000000"/>
        <rFont val="宋体"/>
        <charset val="134"/>
      </rPr>
      <t>实践教学学分占总学分比例</t>
    </r>
  </si>
  <si>
    <r>
      <rPr>
        <b/>
        <sz val="11"/>
        <color rgb="FF000000"/>
        <rFont val="Times New Roman"/>
        <charset val="134"/>
      </rPr>
      <t>15.2</t>
    </r>
    <r>
      <rPr>
        <b/>
        <sz val="11"/>
        <color rgb="FF000000"/>
        <rFont val="宋体"/>
        <charset val="134"/>
      </rPr>
      <t>学科门类</t>
    </r>
  </si>
  <si>
    <r>
      <rPr>
        <sz val="11"/>
        <color theme="1"/>
        <rFont val="Times New Roman"/>
        <charset val="134"/>
      </rPr>
      <t>15.3</t>
    </r>
    <r>
      <rPr>
        <sz val="11"/>
        <color theme="1"/>
        <rFont val="宋体"/>
        <charset val="134"/>
      </rPr>
      <t>分专业统计</t>
    </r>
  </si>
  <si>
    <t>序号</t>
  </si>
  <si>
    <t>专业名称</t>
  </si>
  <si>
    <t>实践教学学分占总学分比例</t>
  </si>
  <si>
    <t>080202</t>
  </si>
  <si>
    <t>机械设计制造及其自动化</t>
  </si>
  <si>
    <t>080601</t>
  </si>
  <si>
    <t>电气工程及其自动化</t>
  </si>
  <si>
    <t>080403</t>
  </si>
  <si>
    <t>材料化学</t>
  </si>
  <si>
    <t>080414T</t>
  </si>
  <si>
    <t>新能源汽车工程</t>
  </si>
  <si>
    <t>080705</t>
  </si>
  <si>
    <t>光电信息科学与工程</t>
  </si>
  <si>
    <t>080701</t>
  </si>
  <si>
    <t>电子信息工程</t>
  </si>
  <si>
    <t>080901</t>
  </si>
  <si>
    <t>计算机科学与技术</t>
  </si>
  <si>
    <t>080902</t>
  </si>
  <si>
    <t>软件工程</t>
  </si>
  <si>
    <t>083001</t>
  </si>
  <si>
    <t>生物工程</t>
  </si>
  <si>
    <t>081302</t>
  </si>
  <si>
    <t>制药工程</t>
  </si>
  <si>
    <t>101101K</t>
  </si>
  <si>
    <t>护理学</t>
  </si>
  <si>
    <t>040203</t>
  </si>
  <si>
    <t>社会体育指导与管理</t>
  </si>
  <si>
    <t>020401</t>
  </si>
  <si>
    <t>国际经济与贸易</t>
  </si>
  <si>
    <t>020307T</t>
  </si>
  <si>
    <t>经济与金融</t>
  </si>
  <si>
    <t>电子商务</t>
  </si>
  <si>
    <t>市场营销</t>
  </si>
  <si>
    <t>物流管理</t>
  </si>
  <si>
    <t>行政管理</t>
  </si>
  <si>
    <t>120803T</t>
  </si>
  <si>
    <t>跨境电子商务</t>
  </si>
  <si>
    <t>旅游管理与服务教育</t>
  </si>
  <si>
    <t>050101</t>
  </si>
  <si>
    <t>汉语言文学</t>
  </si>
  <si>
    <t>050303</t>
  </si>
  <si>
    <t>广告学</t>
  </si>
  <si>
    <t>秘书学</t>
  </si>
  <si>
    <t>商务英语</t>
  </si>
  <si>
    <t>050201</t>
  </si>
  <si>
    <t>英语</t>
  </si>
  <si>
    <t>日语</t>
  </si>
  <si>
    <t>050306T</t>
  </si>
  <si>
    <t>网络与新媒体</t>
  </si>
  <si>
    <t>130502</t>
  </si>
  <si>
    <t>视觉传达设计</t>
  </si>
  <si>
    <t>130503</t>
  </si>
  <si>
    <t>环境设计</t>
  </si>
  <si>
    <t>130504</t>
  </si>
  <si>
    <t>产品设计</t>
  </si>
  <si>
    <t>030503</t>
  </si>
  <si>
    <t>思想政治教育</t>
  </si>
  <si>
    <r>
      <rPr>
        <b/>
        <sz val="11"/>
        <color rgb="FF000000"/>
        <rFont val="Times New Roman"/>
        <charset val="134"/>
      </rPr>
      <t>16.1</t>
    </r>
    <r>
      <rPr>
        <b/>
        <sz val="11"/>
        <color rgb="FF000000"/>
        <rFont val="宋体"/>
        <charset val="134"/>
      </rPr>
      <t>选修课学分占总学分比例</t>
    </r>
  </si>
  <si>
    <r>
      <rPr>
        <b/>
        <sz val="11"/>
        <color rgb="FF000000"/>
        <rFont val="Times New Roman"/>
        <charset val="134"/>
      </rPr>
      <t>16.2</t>
    </r>
    <r>
      <rPr>
        <b/>
        <sz val="11"/>
        <color rgb="FF000000"/>
        <rFont val="宋体"/>
        <charset val="134"/>
      </rPr>
      <t>学科门类</t>
    </r>
  </si>
  <si>
    <r>
      <rPr>
        <sz val="11"/>
        <color theme="1"/>
        <rFont val="Times New Roman"/>
        <charset val="134"/>
      </rPr>
      <t>16.3</t>
    </r>
    <r>
      <rPr>
        <sz val="11"/>
        <color theme="1"/>
        <rFont val="宋体"/>
        <charset val="134"/>
      </rPr>
      <t>分专业统计</t>
    </r>
  </si>
  <si>
    <t>选修课学分占总学分比例</t>
  </si>
  <si>
    <r>
      <rPr>
        <sz val="11"/>
        <color theme="1"/>
        <rFont val="Times New Roman"/>
        <charset val="134"/>
      </rPr>
      <t>17.1</t>
    </r>
    <r>
      <rPr>
        <sz val="11"/>
        <color theme="1"/>
        <rFont val="宋体"/>
        <charset val="134"/>
      </rPr>
      <t>分专业统计</t>
    </r>
  </si>
  <si>
    <r>
      <rPr>
        <b/>
        <sz val="10.5"/>
        <color indexed="8"/>
        <rFont val="宋体"/>
        <charset val="134"/>
      </rPr>
      <t>专业代码</t>
    </r>
  </si>
  <si>
    <r>
      <rPr>
        <b/>
        <sz val="10.5"/>
        <color indexed="8"/>
        <rFont val="宋体"/>
        <charset val="134"/>
      </rPr>
      <t>专业名称</t>
    </r>
  </si>
  <si>
    <r>
      <rPr>
        <b/>
        <sz val="10.5"/>
        <color indexed="8"/>
        <rFont val="宋体"/>
        <charset val="134"/>
      </rPr>
      <t>主讲本科课程的教授占教授总数的比例</t>
    </r>
  </si>
  <si>
    <r>
      <rPr>
        <sz val="11"/>
        <color theme="1"/>
        <rFont val="宋体"/>
        <charset val="134"/>
      </rPr>
      <t>生物工程</t>
    </r>
  </si>
  <si>
    <r>
      <rPr>
        <sz val="11"/>
        <color theme="1"/>
        <rFont val="宋体"/>
        <charset val="134"/>
      </rPr>
      <t>制药工程</t>
    </r>
  </si>
  <si>
    <r>
      <rPr>
        <sz val="11"/>
        <color theme="1"/>
        <rFont val="宋体"/>
        <charset val="134"/>
      </rPr>
      <t>护理学</t>
    </r>
  </si>
  <si>
    <r>
      <rPr>
        <sz val="11"/>
        <color theme="1"/>
        <rFont val="宋体"/>
        <charset val="134"/>
      </rPr>
      <t>社会体育指导与管理</t>
    </r>
  </si>
  <si>
    <r>
      <rPr>
        <sz val="11"/>
        <color theme="1"/>
        <rFont val="宋体"/>
        <charset val="134"/>
      </rPr>
      <t>国际经济与贸易</t>
    </r>
  </si>
  <si>
    <r>
      <rPr>
        <sz val="11"/>
        <color theme="1"/>
        <rFont val="宋体"/>
        <charset val="134"/>
      </rPr>
      <t>经济与金融</t>
    </r>
  </si>
  <si>
    <r>
      <rPr>
        <sz val="11"/>
        <color theme="1"/>
        <rFont val="宋体"/>
        <charset val="134"/>
      </rPr>
      <t>电子商务</t>
    </r>
  </si>
  <si>
    <r>
      <rPr>
        <sz val="11"/>
        <color theme="1"/>
        <rFont val="宋体"/>
        <charset val="134"/>
      </rPr>
      <t>市场营销</t>
    </r>
  </si>
  <si>
    <r>
      <rPr>
        <sz val="11"/>
        <color theme="1"/>
        <rFont val="宋体"/>
        <charset val="134"/>
      </rPr>
      <t>物流管理</t>
    </r>
  </si>
  <si>
    <r>
      <rPr>
        <sz val="11"/>
        <color theme="1"/>
        <rFont val="宋体"/>
        <charset val="134"/>
      </rPr>
      <t>行政管理</t>
    </r>
  </si>
  <si>
    <r>
      <rPr>
        <sz val="11"/>
        <color theme="1"/>
        <rFont val="宋体"/>
        <charset val="134"/>
      </rPr>
      <t>跨境电子商务</t>
    </r>
  </si>
  <si>
    <r>
      <rPr>
        <sz val="11"/>
        <color theme="1"/>
        <rFont val="宋体"/>
        <charset val="134"/>
      </rPr>
      <t>旅游管理与服务教育</t>
    </r>
  </si>
  <si>
    <r>
      <rPr>
        <sz val="11"/>
        <color theme="1"/>
        <rFont val="宋体"/>
        <charset val="134"/>
      </rPr>
      <t>汉语言文学</t>
    </r>
  </si>
  <si>
    <r>
      <rPr>
        <sz val="11"/>
        <color theme="1"/>
        <rFont val="宋体"/>
        <charset val="134"/>
      </rPr>
      <t>广告学</t>
    </r>
  </si>
  <si>
    <r>
      <rPr>
        <sz val="11"/>
        <color theme="1"/>
        <rFont val="宋体"/>
        <charset val="134"/>
      </rPr>
      <t>秘书学</t>
    </r>
  </si>
  <si>
    <r>
      <rPr>
        <sz val="11"/>
        <color theme="1"/>
        <rFont val="宋体"/>
        <charset val="134"/>
      </rPr>
      <t>商务英语</t>
    </r>
  </si>
  <si>
    <r>
      <rPr>
        <sz val="11"/>
        <color theme="1"/>
        <rFont val="宋体"/>
        <charset val="134"/>
      </rPr>
      <t>英语</t>
    </r>
  </si>
  <si>
    <r>
      <rPr>
        <sz val="11"/>
        <color theme="1"/>
        <rFont val="宋体"/>
        <charset val="134"/>
      </rPr>
      <t>日语</t>
    </r>
  </si>
  <si>
    <r>
      <rPr>
        <sz val="11"/>
        <color theme="1"/>
        <rFont val="宋体"/>
        <charset val="134"/>
      </rPr>
      <t>网络与新媒体</t>
    </r>
  </si>
  <si>
    <r>
      <rPr>
        <sz val="11"/>
        <color theme="1"/>
        <rFont val="宋体"/>
        <charset val="134"/>
      </rPr>
      <t>视觉传达设计</t>
    </r>
  </si>
  <si>
    <r>
      <rPr>
        <sz val="11"/>
        <color theme="1"/>
        <rFont val="宋体"/>
        <charset val="134"/>
      </rPr>
      <t>环境设计</t>
    </r>
  </si>
  <si>
    <r>
      <rPr>
        <sz val="11"/>
        <color theme="1"/>
        <rFont val="宋体"/>
        <charset val="134"/>
      </rPr>
      <t>产品设计</t>
    </r>
  </si>
  <si>
    <r>
      <rPr>
        <sz val="11"/>
        <color theme="1"/>
        <rFont val="Times New Roman"/>
        <charset val="134"/>
      </rPr>
      <t>18.1</t>
    </r>
    <r>
      <rPr>
        <sz val="11"/>
        <color theme="1"/>
        <rFont val="宋体"/>
        <charset val="134"/>
      </rPr>
      <t>分专业统计</t>
    </r>
  </si>
  <si>
    <r>
      <rPr>
        <b/>
        <sz val="10.5"/>
        <color indexed="8"/>
        <rFont val="宋体"/>
        <charset val="134"/>
      </rPr>
      <t>教授讲授本科课程占课程总门次数的比例</t>
    </r>
  </si>
  <si>
    <r>
      <rPr>
        <sz val="11"/>
        <color theme="1"/>
        <rFont val="Times New Roman"/>
        <charset val="134"/>
      </rPr>
      <t>19.1</t>
    </r>
    <r>
      <rPr>
        <sz val="11"/>
        <color theme="1"/>
        <rFont val="宋体"/>
        <charset val="134"/>
      </rPr>
      <t>分专业统计</t>
    </r>
  </si>
  <si>
    <r>
      <rPr>
        <b/>
        <sz val="10.5"/>
        <color indexed="8"/>
        <rFont val="宋体"/>
        <charset val="134"/>
      </rPr>
      <t>实践教学及实习实训基地数</t>
    </r>
  </si>
  <si>
    <r>
      <rPr>
        <sz val="11"/>
        <color theme="1"/>
        <rFont val="Times New Roman"/>
        <charset val="134"/>
      </rPr>
      <t>20.1</t>
    </r>
    <r>
      <rPr>
        <sz val="11"/>
        <color theme="1"/>
        <rFont val="宋体"/>
        <charset val="134"/>
      </rPr>
      <t>分专业统计</t>
    </r>
  </si>
  <si>
    <r>
      <rPr>
        <b/>
        <sz val="10.5"/>
        <color indexed="8"/>
        <rFont val="宋体"/>
        <charset val="134"/>
      </rPr>
      <t>应届本科生毕业率</t>
    </r>
  </si>
  <si>
    <r>
      <rPr>
        <sz val="11"/>
        <color theme="1"/>
        <rFont val="Times New Roman"/>
        <charset val="134"/>
      </rPr>
      <t>21.1</t>
    </r>
    <r>
      <rPr>
        <sz val="11"/>
        <color theme="1"/>
        <rFont val="宋体"/>
        <charset val="134"/>
      </rPr>
      <t>分专业统计</t>
    </r>
  </si>
  <si>
    <r>
      <rPr>
        <b/>
        <sz val="10.5"/>
        <color indexed="8"/>
        <rFont val="宋体"/>
        <charset val="134"/>
      </rPr>
      <t>应届本科生学位</t>
    </r>
    <r>
      <rPr>
        <b/>
        <sz val="10.5"/>
        <color indexed="8"/>
        <rFont val="Times New Roman"/>
        <charset val="134"/>
      </rPr>
      <t xml:space="preserve">
</t>
    </r>
    <r>
      <rPr>
        <b/>
        <sz val="10.5"/>
        <color indexed="8"/>
        <rFont val="宋体"/>
        <charset val="134"/>
      </rPr>
      <t>授予率</t>
    </r>
  </si>
  <si>
    <t>22.1分专业应届本科生初次就业率</t>
  </si>
  <si>
    <r>
      <rPr>
        <b/>
        <sz val="11"/>
        <color indexed="8"/>
        <rFont val="宋体"/>
        <charset val="134"/>
      </rPr>
      <t>序号</t>
    </r>
  </si>
  <si>
    <r>
      <rPr>
        <b/>
        <sz val="11"/>
        <color indexed="8"/>
        <rFont val="宋体"/>
        <charset val="134"/>
      </rPr>
      <t>专业名称</t>
    </r>
  </si>
  <si>
    <r>
      <rPr>
        <b/>
        <sz val="11"/>
        <color indexed="8"/>
        <rFont val="宋体"/>
        <charset val="134"/>
      </rPr>
      <t>专业代码</t>
    </r>
  </si>
  <si>
    <r>
      <rPr>
        <b/>
        <sz val="11"/>
        <color indexed="8"/>
        <rFont val="宋体"/>
        <charset val="134"/>
      </rPr>
      <t>毕业生人数</t>
    </r>
  </si>
  <si>
    <t>就业人数</t>
  </si>
  <si>
    <r>
      <rPr>
        <b/>
        <sz val="11"/>
        <color indexed="8"/>
        <rFont val="宋体"/>
        <charset val="134"/>
      </rPr>
      <t>初次就业率</t>
    </r>
  </si>
  <si>
    <t>总和</t>
  </si>
  <si>
    <r>
      <rPr>
        <sz val="11"/>
        <color theme="1"/>
        <rFont val="Times New Roman"/>
        <charset val="134"/>
      </rPr>
      <t>23.1</t>
    </r>
    <r>
      <rPr>
        <sz val="11"/>
        <color theme="1"/>
        <rFont val="宋体"/>
        <charset val="134"/>
      </rPr>
      <t>分专业统计</t>
    </r>
  </si>
  <si>
    <r>
      <rPr>
        <b/>
        <sz val="10.5"/>
        <color indexed="8"/>
        <rFont val="宋体"/>
        <charset val="134"/>
      </rPr>
      <t>体质测试达标率</t>
    </r>
  </si>
  <si>
    <t>80.2%</t>
  </si>
  <si>
    <t>75.7%</t>
  </si>
  <si>
    <t>82.6%</t>
  </si>
  <si>
    <t>88.3%</t>
  </si>
  <si>
    <t>72.5%</t>
  </si>
  <si>
    <t>83.2%</t>
  </si>
  <si>
    <t>85.1%</t>
  </si>
  <si>
    <t>81.5%</t>
  </si>
  <si>
    <t>83.4%</t>
  </si>
  <si>
    <t>89.4%</t>
  </si>
  <si>
    <t>84.9%</t>
  </si>
  <si>
    <t>95.0%</t>
  </si>
  <si>
    <t>0.0%</t>
  </si>
  <si>
    <t>92.1%</t>
  </si>
  <si>
    <t>88.7%</t>
  </si>
  <si>
    <t>80.7%</t>
  </si>
  <si>
    <t>81.2%</t>
  </si>
  <si>
    <t>85.2%</t>
  </si>
  <si>
    <t>86.5%</t>
  </si>
  <si>
    <t>89.9%</t>
  </si>
  <si>
    <t>92.9%</t>
  </si>
  <si>
    <t>87.9%</t>
  </si>
  <si>
    <t>88.5%</t>
  </si>
  <si>
    <t>92.8%</t>
  </si>
  <si>
    <t>77.2%</t>
  </si>
  <si>
    <t>90.6%</t>
  </si>
  <si>
    <t>89.2%</t>
  </si>
  <si>
    <t>84.0%</t>
  </si>
  <si>
    <t>94.1%</t>
  </si>
  <si>
    <t>95.6%</t>
  </si>
  <si>
    <t>24.1学生学习满意度调查方法与结果</t>
  </si>
  <si>
    <t>调查方法</t>
  </si>
  <si>
    <t>调查人数</t>
  </si>
  <si>
    <t>满意度</t>
  </si>
  <si>
    <t>学评教</t>
  </si>
  <si>
    <t>参评人次数146001</t>
  </si>
  <si>
    <t>25.1用人单位对毕业生满意度调查方法与结果</t>
  </si>
  <si>
    <t>调查对象数量</t>
  </si>
  <si>
    <t>网络问卷</t>
  </si>
  <si>
    <t>26.1其他与本科教学质量相关数据（若有）</t>
  </si>
  <si>
    <t>指标名称</t>
  </si>
  <si>
    <t>数值</t>
  </si>
  <si>
    <t>备注说明</t>
  </si>
  <si>
    <t>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</si>
</sst>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0.5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0.5"/>
      <color indexed="8"/>
      <name val="Times New Roman"/>
      <charset val="134"/>
    </font>
    <font>
      <sz val="11"/>
      <color indexed="8"/>
      <name val="宋体"/>
      <charset val="134"/>
      <scheme val="minor"/>
    </font>
    <font>
      <b/>
      <sz val="11"/>
      <color indexed="8"/>
      <name val="Times New Roman"/>
      <charset val="0"/>
    </font>
    <font>
      <b/>
      <sz val="11"/>
      <color rgb="FF000000"/>
      <name val="宋体"/>
      <charset val="134"/>
    </font>
    <font>
      <sz val="11"/>
      <color indexed="8"/>
      <name val="Times New Roman"/>
      <charset val="0"/>
    </font>
    <font>
      <sz val="11"/>
      <name val="Times New Roman"/>
      <charset val="0"/>
    </font>
    <font>
      <sz val="11"/>
      <color theme="1"/>
      <name val="Times New Roman"/>
      <charset val="0"/>
    </font>
    <font>
      <sz val="10.5"/>
      <color indexed="8"/>
      <name val="Times New Roman"/>
      <charset val="0"/>
    </font>
    <font>
      <b/>
      <sz val="11"/>
      <color indexed="8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000000"/>
      <name val="Times New Roman"/>
      <charset val="134"/>
    </font>
    <font>
      <b/>
      <sz val="11"/>
      <color indexed="8"/>
      <name val="Times New Roman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134"/>
    </font>
    <font>
      <b/>
      <sz val="11"/>
      <color rgb="FFFF0000"/>
      <name val="Times New Roman"/>
      <charset val="134"/>
    </font>
    <font>
      <b/>
      <sz val="11"/>
      <color theme="1"/>
      <name val="Times New Roman"/>
      <charset val="134"/>
    </font>
    <font>
      <b/>
      <sz val="11"/>
      <color rgb="FFFF0000"/>
      <name val="宋体"/>
      <charset val="134"/>
    </font>
    <font>
      <sz val="10.5"/>
      <color theme="1"/>
      <name val="Times New Roman"/>
      <charset val="134"/>
    </font>
    <font>
      <sz val="11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b/>
      <sz val="11"/>
      <color theme="1"/>
      <name val="宋体"/>
      <charset val="134"/>
    </font>
    <font>
      <sz val="10.5"/>
      <color theme="1"/>
      <name val="仿宋_GB2312"/>
      <charset val="134"/>
    </font>
    <font>
      <b/>
      <sz val="10.5"/>
      <color indexed="8"/>
      <name val="宋体"/>
      <charset val="134"/>
    </font>
    <font>
      <sz val="10.5"/>
      <color indexed="8"/>
      <name val="宋体"/>
      <charset val="134"/>
    </font>
    <font>
      <b/>
      <sz val="10.5"/>
      <color rgb="FFFF000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2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5" borderId="14" applyNumberFormat="0" applyAlignment="0" applyProtection="0">
      <alignment vertical="center"/>
    </xf>
    <xf numFmtId="0" fontId="34" fillId="6" borderId="15" applyNumberFormat="0" applyAlignment="0" applyProtection="0">
      <alignment vertical="center"/>
    </xf>
    <xf numFmtId="0" fontId="35" fillId="6" borderId="14" applyNumberFormat="0" applyAlignment="0" applyProtection="0">
      <alignment vertical="center"/>
    </xf>
    <xf numFmtId="0" fontId="36" fillId="7" borderId="16" applyNumberFormat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38" fillId="0" borderId="18" applyNumberFormat="0" applyFill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9" fontId="7" fillId="0" borderId="0" applyFont="0" applyFill="0" applyBorder="0" applyAlignment="0" applyProtection="0">
      <alignment vertical="center"/>
    </xf>
    <xf numFmtId="0" fontId="44" fillId="0" borderId="0"/>
    <xf numFmtId="9" fontId="15" fillId="0" borderId="0" applyFont="0" applyFill="0" applyBorder="0" applyAlignment="0" applyProtection="0">
      <alignment vertical="center"/>
    </xf>
    <xf numFmtId="0" fontId="45" fillId="0" borderId="0"/>
    <xf numFmtId="0" fontId="0" fillId="0" borderId="0">
      <alignment vertical="center"/>
    </xf>
    <xf numFmtId="0" fontId="7" fillId="0" borderId="0">
      <alignment vertical="center"/>
    </xf>
    <xf numFmtId="0" fontId="44" fillId="0" borderId="0"/>
  </cellStyleXfs>
  <cellXfs count="10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9" fontId="0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50" applyFont="1" applyFill="1" applyBorder="1" applyAlignment="1">
      <alignment horizontal="center" vertical="center" wrapText="1"/>
    </xf>
    <xf numFmtId="0" fontId="4" fillId="0" borderId="1" xfId="50" applyFont="1" applyBorder="1">
      <alignment vertical="center"/>
    </xf>
    <xf numFmtId="0" fontId="5" fillId="0" borderId="1" xfId="5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50" applyFont="1" applyBorder="1" applyAlignment="1">
      <alignment horizontal="left" vertical="center" wrapText="1"/>
    </xf>
    <xf numFmtId="0" fontId="4" fillId="0" borderId="1" xfId="50" applyFont="1" applyBorder="1" applyAlignment="1">
      <alignment horizontal="left" vertical="center"/>
    </xf>
    <xf numFmtId="0" fontId="7" fillId="0" borderId="0" xfId="56" applyFont="1" applyFill="1" applyBorder="1" applyAlignment="1">
      <alignment vertical="center"/>
    </xf>
    <xf numFmtId="49" fontId="7" fillId="0" borderId="0" xfId="56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7" fillId="0" borderId="0" xfId="56" applyFont="1" applyFill="1" applyAlignment="1">
      <alignment horizontal="center" vertical="center"/>
    </xf>
    <xf numFmtId="0" fontId="8" fillId="0" borderId="2" xfId="56" applyFont="1" applyFill="1" applyBorder="1" applyAlignment="1">
      <alignment horizontal="center" vertical="center"/>
    </xf>
    <xf numFmtId="0" fontId="8" fillId="0" borderId="3" xfId="56" applyFont="1" applyFill="1" applyBorder="1" applyAlignment="1">
      <alignment horizontal="center" vertical="center"/>
    </xf>
    <xf numFmtId="49" fontId="8" fillId="0" borderId="3" xfId="56" applyNumberFormat="1" applyFont="1" applyFill="1" applyBorder="1" applyAlignment="1">
      <alignment horizontal="center" vertical="center"/>
    </xf>
    <xf numFmtId="0" fontId="9" fillId="0" borderId="4" xfId="56" applyFont="1" applyFill="1" applyBorder="1" applyAlignment="1">
      <alignment horizontal="center" vertical="center"/>
    </xf>
    <xf numFmtId="0" fontId="8" fillId="0" borderId="5" xfId="56" applyFont="1" applyFill="1" applyBorder="1" applyAlignment="1">
      <alignment horizontal="center" vertical="center"/>
    </xf>
    <xf numFmtId="0" fontId="10" fillId="0" borderId="1" xfId="50" applyFont="1" applyFill="1" applyBorder="1" applyAlignment="1">
      <alignment horizontal="center" vertical="center"/>
    </xf>
    <xf numFmtId="0" fontId="11" fillId="0" borderId="1" xfId="56" applyFont="1" applyFill="1" applyBorder="1" applyAlignment="1">
      <alignment horizontal="center" vertical="center"/>
    </xf>
    <xf numFmtId="0" fontId="11" fillId="0" borderId="6" xfId="56" applyFont="1" applyFill="1" applyBorder="1" applyAlignment="1">
      <alignment horizontal="center" vertical="center"/>
    </xf>
    <xf numFmtId="10" fontId="12" fillId="0" borderId="7" xfId="51" applyNumberFormat="1" applyFont="1" applyFill="1" applyBorder="1" applyAlignment="1">
      <alignment horizontal="center" vertical="center"/>
    </xf>
    <xf numFmtId="0" fontId="10" fillId="0" borderId="1" xfId="50" applyNumberFormat="1" applyFont="1" applyFill="1" applyBorder="1" applyAlignment="1">
      <alignment horizontal="center" vertical="center"/>
    </xf>
    <xf numFmtId="0" fontId="13" fillId="0" borderId="1" xfId="50" applyFont="1" applyFill="1" applyBorder="1" applyAlignment="1">
      <alignment horizontal="center" vertical="center" wrapText="1"/>
    </xf>
    <xf numFmtId="0" fontId="7" fillId="0" borderId="0" xfId="56" applyFont="1" applyFill="1" applyBorder="1" applyAlignment="1">
      <alignment horizontal="center" vertical="center"/>
    </xf>
    <xf numFmtId="10" fontId="0" fillId="0" borderId="0" xfId="51" applyNumberFormat="1" applyFont="1" applyFill="1" applyBorder="1">
      <alignment vertical="center"/>
    </xf>
    <xf numFmtId="0" fontId="14" fillId="2" borderId="0" xfId="56" applyFont="1" applyFill="1" applyBorder="1" applyAlignment="1">
      <alignment vertical="center"/>
    </xf>
    <xf numFmtId="0" fontId="14" fillId="0" borderId="0" xfId="56" applyFont="1" applyFill="1" applyBorder="1" applyAlignment="1">
      <alignment vertical="center"/>
    </xf>
    <xf numFmtId="10" fontId="14" fillId="0" borderId="0" xfId="51" applyNumberFormat="1" applyFont="1" applyFill="1" applyBorder="1">
      <alignment vertical="center"/>
    </xf>
    <xf numFmtId="0" fontId="2" fillId="0" borderId="0" xfId="0" applyFont="1">
      <alignment vertical="center"/>
    </xf>
    <xf numFmtId="10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0" fontId="15" fillId="0" borderId="1" xfId="50" applyBorder="1">
      <alignment vertical="center"/>
    </xf>
    <xf numFmtId="0" fontId="0" fillId="0" borderId="1" xfId="0" applyBorder="1">
      <alignment vertical="center"/>
    </xf>
    <xf numFmtId="0" fontId="16" fillId="0" borderId="1" xfId="50" applyFont="1" applyFill="1" applyBorder="1" applyAlignment="1">
      <alignment horizontal="center" vertical="center" wrapText="1"/>
    </xf>
    <xf numFmtId="0" fontId="17" fillId="0" borderId="1" xfId="50" applyFont="1" applyFill="1" applyBorder="1" applyAlignment="1">
      <alignment horizontal="center" vertical="center" wrapText="1"/>
    </xf>
    <xf numFmtId="0" fontId="18" fillId="0" borderId="1" xfId="50" applyFont="1" applyBorder="1">
      <alignment vertical="center"/>
    </xf>
    <xf numFmtId="10" fontId="4" fillId="0" borderId="1" xfId="50" applyNumberFormat="1" applyFont="1" applyBorder="1" applyAlignment="1">
      <alignment horizontal="center" vertical="center"/>
    </xf>
    <xf numFmtId="10" fontId="17" fillId="0" borderId="1" xfId="50" applyNumberFormat="1" applyFont="1" applyFill="1" applyBorder="1" applyAlignment="1">
      <alignment horizontal="center" vertical="center" wrapText="1"/>
    </xf>
    <xf numFmtId="0" fontId="18" fillId="0" borderId="1" xfId="50" applyFont="1" applyFill="1" applyBorder="1" applyAlignment="1">
      <alignment horizontal="center" vertical="center" wrapText="1"/>
    </xf>
    <xf numFmtId="0" fontId="15" fillId="0" borderId="1" xfId="50" applyFont="1" applyBorder="1">
      <alignment vertical="center"/>
    </xf>
    <xf numFmtId="0" fontId="19" fillId="0" borderId="1" xfId="0" applyFont="1" applyBorder="1">
      <alignment vertical="center"/>
    </xf>
    <xf numFmtId="10" fontId="2" fillId="0" borderId="1" xfId="0" applyNumberFormat="1" applyFont="1" applyBorder="1" applyAlignment="1">
      <alignment horizontal="center" vertical="center"/>
    </xf>
    <xf numFmtId="10" fontId="4" fillId="0" borderId="1" xfId="5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9" fillId="0" borderId="0" xfId="0" applyFont="1">
      <alignment vertical="center"/>
    </xf>
    <xf numFmtId="10" fontId="2" fillId="0" borderId="1" xfId="0" applyNumberFormat="1" applyFont="1" applyBorder="1" applyAlignment="1">
      <alignment horizontal="right" vertical="center" wrapText="1"/>
    </xf>
    <xf numFmtId="10" fontId="2" fillId="0" borderId="1" xfId="0" applyNumberFormat="1" applyFont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1" fillId="0" borderId="1" xfId="0" applyFont="1" applyFill="1" applyBorder="1" applyAlignment="1">
      <alignment vertical="center"/>
    </xf>
    <xf numFmtId="0" fontId="4" fillId="0" borderId="1" xfId="50" applyFont="1" applyFill="1" applyBorder="1">
      <alignment vertical="center"/>
    </xf>
    <xf numFmtId="0" fontId="2" fillId="0" borderId="1" xfId="0" applyFont="1" applyFill="1" applyBorder="1" applyAlignment="1">
      <alignment vertical="center"/>
    </xf>
    <xf numFmtId="0" fontId="4" fillId="0" borderId="6" xfId="50" applyFont="1" applyFill="1" applyBorder="1" applyAlignment="1">
      <alignment horizontal="center" vertical="center"/>
    </xf>
    <xf numFmtId="0" fontId="4" fillId="0" borderId="8" xfId="50" applyFont="1" applyFill="1" applyBorder="1" applyAlignment="1">
      <alignment horizontal="center" vertical="center"/>
    </xf>
    <xf numFmtId="0" fontId="4" fillId="0" borderId="9" xfId="5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6" fillId="0" borderId="1" xfId="50" applyFont="1" applyFill="1" applyBorder="1" applyAlignment="1">
      <alignment horizontal="left" vertical="center" wrapText="1"/>
    </xf>
    <xf numFmtId="0" fontId="4" fillId="0" borderId="1" xfId="50" applyFont="1" applyFill="1" applyBorder="1" applyAlignment="1">
      <alignment horizontal="left" vertical="center"/>
    </xf>
    <xf numFmtId="0" fontId="22" fillId="3" borderId="0" xfId="0" applyFont="1" applyFill="1" applyAlignment="1">
      <alignment horizontal="center" vertical="center"/>
    </xf>
    <xf numFmtId="0" fontId="20" fillId="3" borderId="0" xfId="0" applyFont="1" applyFill="1" applyAlignment="1">
      <alignment vertical="center"/>
    </xf>
    <xf numFmtId="0" fontId="15" fillId="0" borderId="0" xfId="50">
      <alignment vertical="center"/>
    </xf>
    <xf numFmtId="0" fontId="18" fillId="0" borderId="1" xfId="50" applyFont="1" applyBorder="1" applyAlignment="1">
      <alignment horizontal="center" vertical="center" wrapText="1"/>
    </xf>
    <xf numFmtId="0" fontId="15" fillId="0" borderId="1" xfId="50" applyFont="1" applyBorder="1" applyAlignment="1">
      <alignment horizontal="center" vertical="center" wrapText="1"/>
    </xf>
    <xf numFmtId="0" fontId="15" fillId="0" borderId="0" xfId="50" applyFont="1">
      <alignment vertical="center"/>
    </xf>
    <xf numFmtId="0" fontId="4" fillId="0" borderId="1" xfId="50" applyFont="1" applyBorder="1" applyAlignment="1">
      <alignment horizontal="center" vertical="center"/>
    </xf>
    <xf numFmtId="0" fontId="17" fillId="0" borderId="0" xfId="50" applyFont="1" applyAlignment="1">
      <alignment vertical="center" wrapText="1"/>
    </xf>
    <xf numFmtId="0" fontId="4" fillId="0" borderId="0" xfId="50" applyFont="1">
      <alignment vertical="center"/>
    </xf>
    <xf numFmtId="0" fontId="4" fillId="0" borderId="0" xfId="50" applyFont="1" applyFill="1" applyAlignment="1">
      <alignment horizontal="right" vertical="center"/>
    </xf>
    <xf numFmtId="0" fontId="4" fillId="0" borderId="0" xfId="50" applyFont="1" applyFill="1">
      <alignment vertical="center"/>
    </xf>
    <xf numFmtId="0" fontId="3" fillId="0" borderId="1" xfId="50" applyFont="1" applyFill="1" applyBorder="1" applyAlignment="1">
      <alignment vertical="center" wrapText="1"/>
    </xf>
    <xf numFmtId="0" fontId="17" fillId="0" borderId="1" xfId="50" applyFont="1" applyFill="1" applyBorder="1" applyAlignment="1">
      <alignment vertical="center" wrapText="1"/>
    </xf>
    <xf numFmtId="0" fontId="17" fillId="0" borderId="1" xfId="50" applyFont="1" applyFill="1" applyBorder="1" applyAlignment="1">
      <alignment horizontal="right" vertical="center" wrapText="1"/>
    </xf>
    <xf numFmtId="0" fontId="4" fillId="0" borderId="1" xfId="50" applyFont="1" applyFill="1" applyBorder="1" applyAlignment="1">
      <alignment horizontal="right" vertical="center"/>
    </xf>
    <xf numFmtId="0" fontId="17" fillId="0" borderId="6" xfId="50" applyFont="1" applyFill="1" applyBorder="1" applyAlignment="1">
      <alignment horizontal="center" vertical="center"/>
    </xf>
    <xf numFmtId="0" fontId="17" fillId="0" borderId="8" xfId="50" applyFont="1" applyFill="1" applyBorder="1" applyAlignment="1">
      <alignment horizontal="center" vertical="center"/>
    </xf>
    <xf numFmtId="0" fontId="17" fillId="0" borderId="8" xfId="50" applyFont="1" applyFill="1" applyBorder="1" applyAlignment="1">
      <alignment horizontal="right" vertical="center"/>
    </xf>
    <xf numFmtId="0" fontId="4" fillId="0" borderId="10" xfId="50" applyFont="1" applyFill="1" applyBorder="1" applyAlignment="1">
      <alignment horizontal="left" vertical="center"/>
    </xf>
    <xf numFmtId="0" fontId="4" fillId="0" borderId="10" xfId="50" applyFont="1" applyFill="1" applyBorder="1" applyAlignment="1">
      <alignment horizontal="right" vertical="center"/>
    </xf>
    <xf numFmtId="0" fontId="3" fillId="0" borderId="1" xfId="50" applyFont="1" applyFill="1" applyBorder="1" applyAlignment="1">
      <alignment horizontal="right" vertical="center" wrapText="1"/>
    </xf>
    <xf numFmtId="10" fontId="3" fillId="0" borderId="1" xfId="50" applyNumberFormat="1" applyFont="1" applyFill="1" applyBorder="1" applyAlignment="1">
      <alignment horizontal="right" vertical="center" wrapText="1"/>
    </xf>
    <xf numFmtId="0" fontId="17" fillId="0" borderId="9" xfId="50" applyFont="1" applyFill="1" applyBorder="1" applyAlignment="1">
      <alignment horizontal="center" vertical="center"/>
    </xf>
    <xf numFmtId="10" fontId="4" fillId="0" borderId="1" xfId="50" applyNumberFormat="1" applyFont="1" applyFill="1" applyBorder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2" fontId="2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24" fillId="0" borderId="1" xfId="0" applyNumberFormat="1" applyFon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0" fontId="4" fillId="0" borderId="1" xfId="50" applyFont="1" applyFill="1" applyBorder="1" quotePrefix="1">
      <alignment vertical="center"/>
    </xf>
    <xf numFmtId="0" fontId="4" fillId="0" borderId="1" xfId="50" applyFont="1" applyBorder="1" quotePrefix="1">
      <alignment vertical="center"/>
    </xf>
    <xf numFmtId="0" fontId="2" fillId="0" borderId="1" xfId="0" applyFont="1" applyBorder="1" quotePrefix="1">
      <alignment vertical="center"/>
    </xf>
    <xf numFmtId="0" fontId="10" fillId="0" borderId="1" xfId="50" applyFont="1" applyFill="1" applyBorder="1" applyAlignment="1" quotePrefix="1">
      <alignment horizontal="center" vertical="center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3_支撑数据总表" xfId="50"/>
    <cellStyle name="百分比 4" xfId="51"/>
    <cellStyle name="gcd" xfId="52"/>
    <cellStyle name="百分比 3" xfId="53"/>
    <cellStyle name="常规 2" xfId="54"/>
    <cellStyle name="常规 3" xfId="55"/>
    <cellStyle name="常规 4" xfId="56"/>
    <cellStyle name="常规 5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sharedStrings" Target="sharedString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L3"/>
  <sheetViews>
    <sheetView workbookViewId="0">
      <pane xSplit="2" ySplit="2" topLeftCell="AA3" activePane="bottomRight" state="frozen"/>
      <selection/>
      <selection pane="topRight"/>
      <selection pane="bottomLeft"/>
      <selection pane="bottomRight" activeCell="AK3" sqref="AK3"/>
    </sheetView>
  </sheetViews>
  <sheetFormatPr defaultColWidth="16.212962962963" defaultRowHeight="14.4" outlineLevelRow="2"/>
  <cols>
    <col min="1" max="1" width="7.87962962962963" style="94" customWidth="1"/>
    <col min="2" max="2" width="19.212962962963" style="94" customWidth="1"/>
    <col min="3" max="3" width="6.87962962962963" style="94" customWidth="1"/>
    <col min="4" max="4" width="8.55555555555556" style="94" customWidth="1"/>
    <col min="5" max="7" width="7.11111111111111" style="94" customWidth="1"/>
    <col min="8" max="8" width="7.55555555555556" style="94" customWidth="1"/>
    <col min="9" max="9" width="9.55555555555556" style="94" customWidth="1"/>
    <col min="10" max="10" width="8.55555555555556" style="94" customWidth="1"/>
    <col min="11" max="11" width="8.33333333333333" style="94" customWidth="1"/>
    <col min="12" max="12" width="8.55555555555556" style="94" customWidth="1"/>
    <col min="13" max="13" width="9.77777777777778" style="94" customWidth="1"/>
    <col min="14" max="14" width="12.7777777777778" style="95" customWidth="1"/>
    <col min="15" max="15" width="11.212962962963" style="94" customWidth="1"/>
    <col min="16" max="16" width="8.55555555555556" style="94" customWidth="1"/>
    <col min="17" max="17" width="11.8796296296296" style="94" customWidth="1"/>
    <col min="18" max="18" width="9.66666666666667" style="94" customWidth="1"/>
    <col min="19" max="20" width="12.8796296296296" style="94" customWidth="1"/>
    <col min="21" max="21" width="14.1111111111111" style="95" customWidth="1"/>
    <col min="22" max="24" width="12.8796296296296" style="94" customWidth="1"/>
    <col min="25" max="25" width="8.55555555555556" style="94" customWidth="1"/>
    <col min="26" max="26" width="8.33333333333333" style="94" customWidth="1"/>
    <col min="27" max="27" width="13.5555555555556" style="94" customWidth="1"/>
    <col min="28" max="28" width="14.212962962963" style="94" customWidth="1"/>
    <col min="29" max="29" width="16.1111111111111" style="94" customWidth="1"/>
    <col min="30" max="30" width="16" style="94" customWidth="1"/>
    <col min="31" max="31" width="13.1111111111111" style="94" customWidth="1"/>
    <col min="32" max="36" width="17.212962962963" style="94" customWidth="1"/>
    <col min="37" max="16384" width="16.212962962963" style="94"/>
  </cols>
  <sheetData>
    <row r="1" ht="25.5" customHeight="1" spans="1:38">
      <c r="A1" s="14"/>
      <c r="B1" s="14"/>
      <c r="C1" s="14"/>
      <c r="D1" s="14" t="s">
        <v>0</v>
      </c>
      <c r="E1" s="14"/>
      <c r="F1" s="14"/>
      <c r="G1" s="14"/>
      <c r="H1" s="14"/>
      <c r="I1" s="14"/>
      <c r="J1" s="14">
        <v>1</v>
      </c>
      <c r="K1" s="14">
        <v>2</v>
      </c>
      <c r="L1" s="14">
        <v>3</v>
      </c>
      <c r="M1" s="14">
        <v>4</v>
      </c>
      <c r="N1" s="98">
        <v>5</v>
      </c>
      <c r="O1" s="14">
        <v>6</v>
      </c>
      <c r="P1" s="14">
        <v>7</v>
      </c>
      <c r="Q1" s="14">
        <v>8</v>
      </c>
      <c r="R1" s="14"/>
      <c r="S1" s="14">
        <v>9</v>
      </c>
      <c r="T1" s="14"/>
      <c r="U1" s="98">
        <v>10</v>
      </c>
      <c r="V1" s="14">
        <v>11</v>
      </c>
      <c r="W1" s="14">
        <v>12</v>
      </c>
      <c r="X1" s="14">
        <v>13</v>
      </c>
      <c r="Y1" s="14">
        <v>14</v>
      </c>
      <c r="Z1" s="14"/>
      <c r="AA1" s="14">
        <v>15</v>
      </c>
      <c r="AB1" s="14">
        <v>16</v>
      </c>
      <c r="AC1" s="14">
        <v>17</v>
      </c>
      <c r="AD1" s="14">
        <v>18</v>
      </c>
      <c r="AE1" s="100">
        <v>19</v>
      </c>
      <c r="AF1" s="14">
        <v>20</v>
      </c>
      <c r="AG1" s="14">
        <v>21</v>
      </c>
      <c r="AH1" s="14">
        <v>22</v>
      </c>
      <c r="AI1" s="14">
        <v>23</v>
      </c>
      <c r="AJ1" s="14">
        <v>24</v>
      </c>
      <c r="AK1" s="14">
        <v>25</v>
      </c>
      <c r="AL1" s="14">
        <v>26</v>
      </c>
    </row>
    <row r="2" s="93" customFormat="1" ht="118.95" customHeight="1" spans="1:38">
      <c r="A2" s="96" t="s">
        <v>1</v>
      </c>
      <c r="B2" s="96" t="s">
        <v>2</v>
      </c>
      <c r="C2" s="96" t="s">
        <v>3</v>
      </c>
      <c r="D2" s="96" t="s">
        <v>4</v>
      </c>
      <c r="E2" s="96" t="s">
        <v>5</v>
      </c>
      <c r="F2" s="96" t="s">
        <v>6</v>
      </c>
      <c r="G2" s="96" t="s">
        <v>7</v>
      </c>
      <c r="H2" s="96" t="s">
        <v>8</v>
      </c>
      <c r="I2" s="96" t="s">
        <v>9</v>
      </c>
      <c r="J2" s="96" t="s">
        <v>10</v>
      </c>
      <c r="K2" s="96" t="s">
        <v>11</v>
      </c>
      <c r="L2" s="96" t="s">
        <v>12</v>
      </c>
      <c r="M2" s="96" t="s">
        <v>13</v>
      </c>
      <c r="N2" s="99" t="s">
        <v>14</v>
      </c>
      <c r="O2" s="100" t="s">
        <v>15</v>
      </c>
      <c r="P2" s="100" t="s">
        <v>16</v>
      </c>
      <c r="Q2" s="100" t="s">
        <v>17</v>
      </c>
      <c r="R2" s="100" t="s">
        <v>18</v>
      </c>
      <c r="S2" s="100" t="s">
        <v>19</v>
      </c>
      <c r="T2" s="100" t="s">
        <v>20</v>
      </c>
      <c r="U2" s="103" t="s">
        <v>21</v>
      </c>
      <c r="V2" s="100" t="s">
        <v>22</v>
      </c>
      <c r="W2" s="100" t="s">
        <v>23</v>
      </c>
      <c r="X2" s="100" t="s">
        <v>24</v>
      </c>
      <c r="Y2" s="100" t="s">
        <v>25</v>
      </c>
      <c r="Z2" s="100" t="s">
        <v>26</v>
      </c>
      <c r="AA2" s="100" t="s">
        <v>27</v>
      </c>
      <c r="AB2" s="100" t="s">
        <v>28</v>
      </c>
      <c r="AC2" s="100" t="s">
        <v>29</v>
      </c>
      <c r="AD2" s="100" t="s">
        <v>30</v>
      </c>
      <c r="AE2" s="100" t="s">
        <v>31</v>
      </c>
      <c r="AF2" s="100" t="s">
        <v>32</v>
      </c>
      <c r="AG2" s="100" t="s">
        <v>33</v>
      </c>
      <c r="AH2" s="100" t="s">
        <v>34</v>
      </c>
      <c r="AI2" s="100" t="s">
        <v>35</v>
      </c>
      <c r="AJ2" s="100" t="s">
        <v>36</v>
      </c>
      <c r="AK2" s="100" t="s">
        <v>37</v>
      </c>
      <c r="AL2" s="100" t="s">
        <v>38</v>
      </c>
    </row>
    <row r="3" ht="73" customHeight="1" spans="1:38">
      <c r="A3" s="3"/>
      <c r="B3" s="97" t="s">
        <v>39</v>
      </c>
      <c r="C3" s="3">
        <v>1</v>
      </c>
      <c r="D3" s="3">
        <v>8333</v>
      </c>
      <c r="E3" s="3">
        <v>0</v>
      </c>
      <c r="F3" s="3">
        <v>0</v>
      </c>
      <c r="G3" s="3">
        <v>0</v>
      </c>
      <c r="H3" s="3">
        <v>8333</v>
      </c>
      <c r="I3" s="3">
        <v>8383.3</v>
      </c>
      <c r="J3" s="101">
        <v>1</v>
      </c>
      <c r="K3" s="3">
        <v>450</v>
      </c>
      <c r="L3" s="3">
        <v>36</v>
      </c>
      <c r="M3" s="3" t="s">
        <v>40</v>
      </c>
      <c r="N3" s="102">
        <v>8582.37</v>
      </c>
      <c r="O3" s="3">
        <v>807.73</v>
      </c>
      <c r="P3" s="3">
        <v>91.3</v>
      </c>
      <c r="Q3" s="3">
        <v>225.24</v>
      </c>
      <c r="R3" s="3">
        <v>1915525</v>
      </c>
      <c r="S3" s="3">
        <v>18.04</v>
      </c>
      <c r="T3" s="3">
        <v>7.88</v>
      </c>
      <c r="U3" s="102">
        <v>3184.94</v>
      </c>
      <c r="V3" s="3">
        <v>781.83</v>
      </c>
      <c r="W3" s="3">
        <v>118.08</v>
      </c>
      <c r="X3" s="3">
        <v>141.76</v>
      </c>
      <c r="Y3" s="3">
        <v>1182</v>
      </c>
      <c r="Z3" s="3">
        <v>3303</v>
      </c>
      <c r="AA3" s="104">
        <v>0.3663</v>
      </c>
      <c r="AB3" s="104">
        <v>0.3014</v>
      </c>
      <c r="AC3" s="101">
        <v>1</v>
      </c>
      <c r="AD3" s="104">
        <v>0.0406</v>
      </c>
      <c r="AE3" s="3">
        <v>194</v>
      </c>
      <c r="AF3" s="104">
        <v>0.9829</v>
      </c>
      <c r="AG3" s="104">
        <v>0.9786</v>
      </c>
      <c r="AH3" s="104">
        <v>0.9565</v>
      </c>
      <c r="AI3" s="104">
        <v>0.8641</v>
      </c>
      <c r="AJ3" s="101">
        <v>0.95</v>
      </c>
      <c r="AK3" s="104">
        <v>0.9731</v>
      </c>
      <c r="AL3" s="3"/>
    </row>
  </sheetData>
  <mergeCells count="4">
    <mergeCell ref="D1:I1"/>
    <mergeCell ref="Q1:R1"/>
    <mergeCell ref="S1:T1"/>
    <mergeCell ref="Y1:Z1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workbookViewId="0">
      <selection activeCell="K32" sqref="J32:K32"/>
    </sheetView>
  </sheetViews>
  <sheetFormatPr defaultColWidth="9" defaultRowHeight="14.4" outlineLevelCol="4"/>
  <cols>
    <col min="1" max="1" width="6.5" customWidth="1"/>
    <col min="3" max="3" width="21.8796296296296" customWidth="1"/>
    <col min="4" max="4" width="10" customWidth="1"/>
  </cols>
  <sheetData>
    <row r="1" spans="1:5">
      <c r="A1" s="10" t="s">
        <v>279</v>
      </c>
      <c r="B1" s="10"/>
      <c r="C1" s="10"/>
      <c r="D1" s="10"/>
      <c r="E1" s="10"/>
    </row>
    <row r="2" ht="28.8" spans="1:5">
      <c r="A2" s="11" t="s">
        <v>41</v>
      </c>
      <c r="B2" s="11" t="s">
        <v>250</v>
      </c>
      <c r="C2" s="11" t="s">
        <v>251</v>
      </c>
      <c r="D2" s="11" t="s">
        <v>280</v>
      </c>
      <c r="E2" s="38"/>
    </row>
    <row r="3" spans="1:5">
      <c r="A3" s="106" t="s">
        <v>66</v>
      </c>
      <c r="B3" s="12" t="s">
        <v>191</v>
      </c>
      <c r="C3" s="12" t="s">
        <v>192</v>
      </c>
      <c r="D3" s="39">
        <v>0.9803</v>
      </c>
      <c r="E3" s="38"/>
    </row>
    <row r="4" spans="1:5">
      <c r="A4" s="106" t="s">
        <v>68</v>
      </c>
      <c r="B4" s="12" t="s">
        <v>193</v>
      </c>
      <c r="C4" s="12" t="s">
        <v>194</v>
      </c>
      <c r="D4" s="39">
        <v>1</v>
      </c>
      <c r="E4" s="38"/>
    </row>
    <row r="5" spans="1:5">
      <c r="A5" s="106" t="s">
        <v>70</v>
      </c>
      <c r="B5" s="12" t="s">
        <v>195</v>
      </c>
      <c r="C5" s="12" t="s">
        <v>196</v>
      </c>
      <c r="D5" s="39">
        <v>0.9744</v>
      </c>
      <c r="E5" s="38"/>
    </row>
    <row r="6" spans="1:5">
      <c r="A6" s="106" t="s">
        <v>72</v>
      </c>
      <c r="B6" s="12" t="s">
        <v>199</v>
      </c>
      <c r="C6" s="12" t="s">
        <v>200</v>
      </c>
      <c r="D6" s="39">
        <v>0.963</v>
      </c>
      <c r="E6" s="38"/>
    </row>
    <row r="7" spans="1:5">
      <c r="A7" s="106" t="s">
        <v>74</v>
      </c>
      <c r="B7" s="12" t="s">
        <v>201</v>
      </c>
      <c r="C7" s="12" t="s">
        <v>202</v>
      </c>
      <c r="D7" s="39">
        <v>0.9796</v>
      </c>
      <c r="E7" s="38"/>
    </row>
    <row r="8" spans="1:5">
      <c r="A8" s="106" t="s">
        <v>76</v>
      </c>
      <c r="B8" s="12" t="s">
        <v>203</v>
      </c>
      <c r="C8" s="12" t="s">
        <v>204</v>
      </c>
      <c r="D8" s="39">
        <v>0.9845</v>
      </c>
      <c r="E8" s="38"/>
    </row>
    <row r="9" spans="1:4">
      <c r="A9" s="106" t="s">
        <v>78</v>
      </c>
      <c r="B9" s="12" t="s">
        <v>207</v>
      </c>
      <c r="C9" s="12" t="s">
        <v>208</v>
      </c>
      <c r="D9" s="39">
        <v>0.9583</v>
      </c>
    </row>
    <row r="10" spans="1:4">
      <c r="A10" s="106" t="s">
        <v>80</v>
      </c>
      <c r="B10" s="12" t="s">
        <v>209</v>
      </c>
      <c r="C10" s="12" t="s">
        <v>210</v>
      </c>
      <c r="D10" s="39">
        <v>0.9867</v>
      </c>
    </row>
    <row r="11" spans="1:4">
      <c r="A11" s="106" t="s">
        <v>82</v>
      </c>
      <c r="B11" s="12" t="s">
        <v>211</v>
      </c>
      <c r="C11" s="12" t="s">
        <v>212</v>
      </c>
      <c r="D11" s="39">
        <v>0.9901</v>
      </c>
    </row>
    <row r="12" spans="1:4">
      <c r="A12" s="106" t="s">
        <v>84</v>
      </c>
      <c r="B12" s="12" t="s">
        <v>213</v>
      </c>
      <c r="C12" s="12" t="s">
        <v>214</v>
      </c>
      <c r="D12" s="39">
        <v>0.987</v>
      </c>
    </row>
    <row r="13" ht="18" customHeight="1" spans="1:4">
      <c r="A13" s="106" t="s">
        <v>86</v>
      </c>
      <c r="B13" s="12" t="s">
        <v>215</v>
      </c>
      <c r="C13" s="16" t="s">
        <v>216</v>
      </c>
      <c r="D13" s="39">
        <v>1</v>
      </c>
    </row>
    <row r="14" spans="1:4">
      <c r="A14" s="106" t="s">
        <v>88</v>
      </c>
      <c r="B14" s="12" t="s">
        <v>217</v>
      </c>
      <c r="C14" s="17" t="s">
        <v>218</v>
      </c>
      <c r="D14" s="39">
        <v>1</v>
      </c>
    </row>
    <row r="15" spans="1:4">
      <c r="A15" s="106" t="s">
        <v>90</v>
      </c>
      <c r="B15" s="12" t="s">
        <v>158</v>
      </c>
      <c r="C15" s="16" t="s">
        <v>219</v>
      </c>
      <c r="D15" s="39">
        <v>0.9936</v>
      </c>
    </row>
    <row r="16" spans="1:4">
      <c r="A16" s="106" t="s">
        <v>92</v>
      </c>
      <c r="B16" s="12" t="s">
        <v>159</v>
      </c>
      <c r="C16" s="17" t="s">
        <v>220</v>
      </c>
      <c r="D16" s="39">
        <v>0.9706</v>
      </c>
    </row>
    <row r="17" spans="1:4">
      <c r="A17" s="106" t="s">
        <v>94</v>
      </c>
      <c r="B17" s="12" t="s">
        <v>160</v>
      </c>
      <c r="C17" s="17" t="s">
        <v>221</v>
      </c>
      <c r="D17" s="39">
        <v>0.8868</v>
      </c>
    </row>
    <row r="18" spans="1:4">
      <c r="A18" s="106" t="s">
        <v>96</v>
      </c>
      <c r="B18" s="12" t="s">
        <v>161</v>
      </c>
      <c r="C18" s="17" t="s">
        <v>222</v>
      </c>
      <c r="D18" s="39">
        <v>0.9683</v>
      </c>
    </row>
    <row r="19" spans="1:4">
      <c r="A19" s="106" t="s">
        <v>98</v>
      </c>
      <c r="B19" s="12" t="s">
        <v>226</v>
      </c>
      <c r="C19" s="12" t="s">
        <v>227</v>
      </c>
      <c r="D19" s="39">
        <v>0.996</v>
      </c>
    </row>
    <row r="20" spans="1:4">
      <c r="A20" s="106" t="s">
        <v>100</v>
      </c>
      <c r="B20" s="12" t="s">
        <v>228</v>
      </c>
      <c r="C20" s="12" t="s">
        <v>229</v>
      </c>
      <c r="D20" s="39">
        <v>0.98</v>
      </c>
    </row>
    <row r="21" spans="1:4">
      <c r="A21" s="106" t="s">
        <v>102</v>
      </c>
      <c r="B21" s="12" t="s">
        <v>162</v>
      </c>
      <c r="C21" s="12" t="s">
        <v>231</v>
      </c>
      <c r="D21" s="39">
        <v>1</v>
      </c>
    </row>
    <row r="22" spans="1:4">
      <c r="A22" s="106" t="s">
        <v>104</v>
      </c>
      <c r="B22" s="12" t="s">
        <v>232</v>
      </c>
      <c r="C22" s="12" t="s">
        <v>233</v>
      </c>
      <c r="D22" s="39">
        <v>0.98</v>
      </c>
    </row>
    <row r="23" spans="1:4">
      <c r="A23" s="106" t="s">
        <v>106</v>
      </c>
      <c r="B23" s="12" t="s">
        <v>164</v>
      </c>
      <c r="C23" s="12" t="s">
        <v>234</v>
      </c>
      <c r="D23" s="39">
        <v>1</v>
      </c>
    </row>
    <row r="24" spans="1:4">
      <c r="A24" s="106" t="s">
        <v>108</v>
      </c>
      <c r="B24" s="12" t="s">
        <v>237</v>
      </c>
      <c r="C24" s="12" t="s">
        <v>238</v>
      </c>
      <c r="D24" s="39">
        <v>0.9926</v>
      </c>
    </row>
    <row r="25" spans="1:4">
      <c r="A25" s="106" t="s">
        <v>110</v>
      </c>
      <c r="B25" s="12" t="s">
        <v>239</v>
      </c>
      <c r="C25" s="12" t="s">
        <v>240</v>
      </c>
      <c r="D25" s="39">
        <v>0.9307</v>
      </c>
    </row>
    <row r="26" spans="1:4">
      <c r="A26" s="17">
        <v>24</v>
      </c>
      <c r="B26" s="12" t="s">
        <v>165</v>
      </c>
      <c r="C26" s="12" t="s">
        <v>230</v>
      </c>
      <c r="D26" s="39">
        <v>1</v>
      </c>
    </row>
  </sheetData>
  <mergeCells count="1">
    <mergeCell ref="A1:E1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"/>
  <sheetViews>
    <sheetView workbookViewId="0">
      <selection activeCell="I25" sqref="I25"/>
    </sheetView>
  </sheetViews>
  <sheetFormatPr defaultColWidth="9" defaultRowHeight="14.4" outlineLevelCol="4"/>
  <cols>
    <col min="1" max="1" width="5.37962962962963" customWidth="1"/>
    <col min="3" max="3" width="22.5" customWidth="1"/>
  </cols>
  <sheetData>
    <row r="1" spans="1:5">
      <c r="A1" s="10" t="s">
        <v>281</v>
      </c>
      <c r="B1" s="10"/>
      <c r="C1" s="10"/>
      <c r="D1" s="10"/>
      <c r="E1" s="10"/>
    </row>
    <row r="2" ht="57.6" spans="1:5">
      <c r="A2" s="11" t="s">
        <v>41</v>
      </c>
      <c r="B2" s="11" t="s">
        <v>250</v>
      </c>
      <c r="C2" s="11" t="s">
        <v>251</v>
      </c>
      <c r="D2" s="11" t="s">
        <v>282</v>
      </c>
      <c r="E2" s="38"/>
    </row>
    <row r="3" spans="1:5">
      <c r="A3" s="106" t="s">
        <v>66</v>
      </c>
      <c r="B3" s="12" t="s">
        <v>191</v>
      </c>
      <c r="C3" s="12" t="s">
        <v>192</v>
      </c>
      <c r="D3" s="39">
        <v>0.9803</v>
      </c>
      <c r="E3" s="38"/>
    </row>
    <row r="4" spans="1:5">
      <c r="A4" s="106" t="s">
        <v>68</v>
      </c>
      <c r="B4" s="12" t="s">
        <v>193</v>
      </c>
      <c r="C4" s="12" t="s">
        <v>194</v>
      </c>
      <c r="D4" s="39">
        <v>0.9667</v>
      </c>
      <c r="E4" s="38"/>
    </row>
    <row r="5" spans="1:5">
      <c r="A5" s="106" t="s">
        <v>70</v>
      </c>
      <c r="B5" s="12" t="s">
        <v>195</v>
      </c>
      <c r="C5" s="12" t="s">
        <v>196</v>
      </c>
      <c r="D5" s="39">
        <v>0.9744</v>
      </c>
      <c r="E5" s="38"/>
    </row>
    <row r="6" spans="1:5">
      <c r="A6" s="106" t="s">
        <v>72</v>
      </c>
      <c r="B6" s="12" t="s">
        <v>199</v>
      </c>
      <c r="C6" s="12" t="s">
        <v>200</v>
      </c>
      <c r="D6" s="39">
        <v>0.9259</v>
      </c>
      <c r="E6" s="38"/>
    </row>
    <row r="7" spans="1:5">
      <c r="A7" s="106" t="s">
        <v>74</v>
      </c>
      <c r="B7" s="12" t="s">
        <v>201</v>
      </c>
      <c r="C7" s="12" t="s">
        <v>202</v>
      </c>
      <c r="D7" s="39">
        <v>0.9796</v>
      </c>
      <c r="E7" s="38"/>
    </row>
    <row r="8" spans="1:5">
      <c r="A8" s="106" t="s">
        <v>76</v>
      </c>
      <c r="B8" s="12" t="s">
        <v>203</v>
      </c>
      <c r="C8" s="12" t="s">
        <v>204</v>
      </c>
      <c r="D8" s="39">
        <v>0.9845</v>
      </c>
      <c r="E8" s="38"/>
    </row>
    <row r="9" spans="1:5">
      <c r="A9" s="106" t="s">
        <v>78</v>
      </c>
      <c r="B9" s="12" t="s">
        <v>207</v>
      </c>
      <c r="C9" s="12" t="s">
        <v>208</v>
      </c>
      <c r="D9" s="39">
        <v>0.9583</v>
      </c>
      <c r="E9" s="38"/>
    </row>
    <row r="10" spans="1:5">
      <c r="A10" s="106" t="s">
        <v>80</v>
      </c>
      <c r="B10" s="12" t="s">
        <v>209</v>
      </c>
      <c r="C10" s="12" t="s">
        <v>210</v>
      </c>
      <c r="D10" s="39">
        <v>0.9867</v>
      </c>
      <c r="E10" s="38"/>
    </row>
    <row r="11" spans="1:5">
      <c r="A11" s="106" t="s">
        <v>82</v>
      </c>
      <c r="B11" s="12" t="s">
        <v>211</v>
      </c>
      <c r="C11" s="12" t="s">
        <v>212</v>
      </c>
      <c r="D11" s="39">
        <v>0.9834</v>
      </c>
      <c r="E11" s="38"/>
    </row>
    <row r="12" spans="1:4">
      <c r="A12" s="106" t="s">
        <v>84</v>
      </c>
      <c r="B12" s="12" t="s">
        <v>213</v>
      </c>
      <c r="C12" s="12" t="s">
        <v>214</v>
      </c>
      <c r="D12" s="39">
        <v>0.987</v>
      </c>
    </row>
    <row r="13" ht="18" customHeight="1" spans="1:4">
      <c r="A13" s="106" t="s">
        <v>86</v>
      </c>
      <c r="B13" s="12" t="s">
        <v>215</v>
      </c>
      <c r="C13" s="16" t="s">
        <v>216</v>
      </c>
      <c r="D13" s="39">
        <v>1</v>
      </c>
    </row>
    <row r="14" spans="1:4">
      <c r="A14" s="106" t="s">
        <v>88</v>
      </c>
      <c r="B14" s="12" t="s">
        <v>217</v>
      </c>
      <c r="C14" s="17" t="s">
        <v>218</v>
      </c>
      <c r="D14" s="39">
        <v>1</v>
      </c>
    </row>
    <row r="15" spans="1:4">
      <c r="A15" s="106" t="s">
        <v>90</v>
      </c>
      <c r="B15" s="12" t="s">
        <v>158</v>
      </c>
      <c r="C15" s="16" t="s">
        <v>219</v>
      </c>
      <c r="D15" s="39">
        <v>0.9872</v>
      </c>
    </row>
    <row r="16" spans="1:4">
      <c r="A16" s="106" t="s">
        <v>92</v>
      </c>
      <c r="B16" s="12" t="s">
        <v>159</v>
      </c>
      <c r="C16" s="17" t="s">
        <v>220</v>
      </c>
      <c r="D16" s="39">
        <v>0.9706</v>
      </c>
    </row>
    <row r="17" spans="1:4">
      <c r="A17" s="106" t="s">
        <v>94</v>
      </c>
      <c r="B17" s="12" t="s">
        <v>160</v>
      </c>
      <c r="C17" s="17" t="s">
        <v>221</v>
      </c>
      <c r="D17" s="39">
        <v>0.8679</v>
      </c>
    </row>
    <row r="18" spans="1:4">
      <c r="A18" s="106" t="s">
        <v>96</v>
      </c>
      <c r="B18" s="12" t="s">
        <v>161</v>
      </c>
      <c r="C18" s="17" t="s">
        <v>222</v>
      </c>
      <c r="D18" s="39">
        <v>0.9683</v>
      </c>
    </row>
    <row r="19" spans="1:4">
      <c r="A19" s="106" t="s">
        <v>98</v>
      </c>
      <c r="B19" s="12" t="s">
        <v>226</v>
      </c>
      <c r="C19" s="12" t="s">
        <v>227</v>
      </c>
      <c r="D19" s="39">
        <v>0.9921</v>
      </c>
    </row>
    <row r="20" spans="1:4">
      <c r="A20" s="106" t="s">
        <v>100</v>
      </c>
      <c r="B20" s="12" t="s">
        <v>228</v>
      </c>
      <c r="C20" s="12" t="s">
        <v>229</v>
      </c>
      <c r="D20" s="39">
        <v>0.98</v>
      </c>
    </row>
    <row r="21" spans="1:4">
      <c r="A21" s="106" t="s">
        <v>102</v>
      </c>
      <c r="B21" s="12" t="s">
        <v>162</v>
      </c>
      <c r="C21" s="12" t="s">
        <v>231</v>
      </c>
      <c r="D21" s="39">
        <v>1</v>
      </c>
    </row>
    <row r="22" spans="1:4">
      <c r="A22" s="106" t="s">
        <v>104</v>
      </c>
      <c r="B22" s="12" t="s">
        <v>232</v>
      </c>
      <c r="C22" s="12" t="s">
        <v>233</v>
      </c>
      <c r="D22" s="39">
        <v>0.98</v>
      </c>
    </row>
    <row r="23" spans="1:4">
      <c r="A23" s="106" t="s">
        <v>106</v>
      </c>
      <c r="B23" s="12" t="s">
        <v>164</v>
      </c>
      <c r="C23" s="12" t="s">
        <v>234</v>
      </c>
      <c r="D23" s="39">
        <v>1</v>
      </c>
    </row>
    <row r="24" spans="1:4">
      <c r="A24" s="106" t="s">
        <v>108</v>
      </c>
      <c r="B24" s="12" t="s">
        <v>237</v>
      </c>
      <c r="C24" s="12" t="s">
        <v>238</v>
      </c>
      <c r="D24" s="39">
        <v>0.9852</v>
      </c>
    </row>
    <row r="25" spans="1:4">
      <c r="A25" s="106" t="s">
        <v>110</v>
      </c>
      <c r="B25" s="12" t="s">
        <v>239</v>
      </c>
      <c r="C25" s="12" t="s">
        <v>240</v>
      </c>
      <c r="D25" s="39">
        <v>0.9208</v>
      </c>
    </row>
    <row r="26" spans="1:4">
      <c r="A26" s="106" t="s">
        <v>112</v>
      </c>
      <c r="B26" s="12" t="s">
        <v>165</v>
      </c>
      <c r="C26" s="12" t="s">
        <v>230</v>
      </c>
      <c r="D26" s="39">
        <v>1</v>
      </c>
    </row>
  </sheetData>
  <mergeCells count="1">
    <mergeCell ref="A1:E1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3"/>
  <sheetViews>
    <sheetView workbookViewId="0">
      <selection activeCell="H28" sqref="H28"/>
    </sheetView>
  </sheetViews>
  <sheetFormatPr defaultColWidth="9" defaultRowHeight="14.4"/>
  <cols>
    <col min="1" max="1" width="5.12962962962963" style="18" customWidth="1"/>
    <col min="2" max="2" width="20.7777777777778" style="18" customWidth="1"/>
    <col min="3" max="3" width="21.25" style="19" customWidth="1"/>
    <col min="4" max="4" width="12.3333333333333" style="18" customWidth="1"/>
    <col min="5" max="5" width="14.4166666666667" style="18" customWidth="1"/>
    <col min="6" max="6" width="13.1111111111111" style="18" customWidth="1"/>
    <col min="7" max="8" width="9" style="18"/>
    <col min="9" max="9" width="9" style="20"/>
    <col min="10" max="16384" width="9" style="18"/>
  </cols>
  <sheetData>
    <row r="1" ht="15.15" spans="1:6">
      <c r="A1" s="21" t="s">
        <v>283</v>
      </c>
      <c r="B1" s="21"/>
      <c r="C1" s="21"/>
      <c r="D1" s="21"/>
      <c r="E1" s="21"/>
      <c r="F1" s="21"/>
    </row>
    <row r="2" s="18" customFormat="1" ht="25.5" customHeight="1" spans="1:9">
      <c r="A2" s="22" t="s">
        <v>284</v>
      </c>
      <c r="B2" s="23" t="s">
        <v>285</v>
      </c>
      <c r="C2" s="24" t="s">
        <v>286</v>
      </c>
      <c r="D2" s="23" t="s">
        <v>287</v>
      </c>
      <c r="E2" s="25" t="s">
        <v>288</v>
      </c>
      <c r="F2" s="26" t="s">
        <v>289</v>
      </c>
      <c r="I2" s="20"/>
    </row>
    <row r="3" s="18" customFormat="1" spans="1:9">
      <c r="A3" s="108" t="s">
        <v>66</v>
      </c>
      <c r="B3" s="27" t="s">
        <v>191</v>
      </c>
      <c r="C3" s="27" t="s">
        <v>67</v>
      </c>
      <c r="D3" s="28">
        <v>149</v>
      </c>
      <c r="E3" s="29">
        <v>144</v>
      </c>
      <c r="F3" s="30">
        <f t="shared" ref="F3:F27" si="0">E3/D3</f>
        <v>0.966442953020134</v>
      </c>
      <c r="I3" s="20"/>
    </row>
    <row r="4" s="18" customFormat="1" spans="1:9">
      <c r="A4" s="108" t="s">
        <v>68</v>
      </c>
      <c r="B4" s="27" t="s">
        <v>193</v>
      </c>
      <c r="C4" s="27" t="s">
        <v>69</v>
      </c>
      <c r="D4" s="28">
        <v>60</v>
      </c>
      <c r="E4" s="29">
        <v>59</v>
      </c>
      <c r="F4" s="30">
        <f t="shared" si="0"/>
        <v>0.983333333333333</v>
      </c>
      <c r="I4" s="20"/>
    </row>
    <row r="5" s="18" customFormat="1" spans="1:9">
      <c r="A5" s="108" t="s">
        <v>70</v>
      </c>
      <c r="B5" s="27" t="s">
        <v>195</v>
      </c>
      <c r="C5" s="27" t="s">
        <v>71</v>
      </c>
      <c r="D5" s="28">
        <v>76</v>
      </c>
      <c r="E5" s="29">
        <v>73</v>
      </c>
      <c r="F5" s="30">
        <f t="shared" si="0"/>
        <v>0.960526315789474</v>
      </c>
      <c r="I5" s="20"/>
    </row>
    <row r="6" s="18" customFormat="1" spans="1:9">
      <c r="A6" s="108" t="s">
        <v>72</v>
      </c>
      <c r="B6" s="27" t="s">
        <v>199</v>
      </c>
      <c r="C6" s="27" t="s">
        <v>77</v>
      </c>
      <c r="D6" s="28">
        <v>26</v>
      </c>
      <c r="E6" s="29">
        <v>25</v>
      </c>
      <c r="F6" s="30">
        <f t="shared" si="0"/>
        <v>0.961538461538462</v>
      </c>
      <c r="I6" s="20"/>
    </row>
    <row r="7" s="18" customFormat="1" spans="1:9">
      <c r="A7" s="108" t="s">
        <v>74</v>
      </c>
      <c r="B7" s="27" t="s">
        <v>201</v>
      </c>
      <c r="C7" s="27" t="s">
        <v>79</v>
      </c>
      <c r="D7" s="28">
        <v>48</v>
      </c>
      <c r="E7" s="29">
        <v>46</v>
      </c>
      <c r="F7" s="30">
        <f t="shared" si="0"/>
        <v>0.958333333333333</v>
      </c>
      <c r="I7" s="20"/>
    </row>
    <row r="8" s="18" customFormat="1" spans="1:9">
      <c r="A8" s="108" t="s">
        <v>76</v>
      </c>
      <c r="B8" s="27" t="s">
        <v>203</v>
      </c>
      <c r="C8" s="27" t="s">
        <v>81</v>
      </c>
      <c r="D8" s="28">
        <v>191</v>
      </c>
      <c r="E8" s="29">
        <v>186</v>
      </c>
      <c r="F8" s="30">
        <f t="shared" si="0"/>
        <v>0.973821989528796</v>
      </c>
      <c r="I8" s="20"/>
    </row>
    <row r="9" s="18" customFormat="1" spans="1:9">
      <c r="A9" s="108" t="s">
        <v>78</v>
      </c>
      <c r="B9" s="27" t="s">
        <v>207</v>
      </c>
      <c r="C9" s="27" t="s">
        <v>85</v>
      </c>
      <c r="D9" s="28">
        <v>46</v>
      </c>
      <c r="E9" s="29">
        <v>43</v>
      </c>
      <c r="F9" s="30">
        <f t="shared" si="0"/>
        <v>0.934782608695652</v>
      </c>
      <c r="I9" s="20"/>
    </row>
    <row r="10" s="18" customFormat="1" spans="1:9">
      <c r="A10" s="31">
        <v>8</v>
      </c>
      <c r="B10" s="31">
        <v>81302</v>
      </c>
      <c r="C10" s="27" t="s">
        <v>87</v>
      </c>
      <c r="D10" s="28">
        <v>74</v>
      </c>
      <c r="E10" s="29">
        <v>69</v>
      </c>
      <c r="F10" s="30">
        <f t="shared" si="0"/>
        <v>0.932432432432432</v>
      </c>
      <c r="I10" s="20"/>
    </row>
    <row r="11" s="18" customFormat="1" spans="1:9">
      <c r="A11" s="31">
        <v>9</v>
      </c>
      <c r="B11" s="27" t="s">
        <v>211</v>
      </c>
      <c r="C11" s="27" t="s">
        <v>89</v>
      </c>
      <c r="D11" s="28">
        <v>299</v>
      </c>
      <c r="E11" s="29">
        <v>285</v>
      </c>
      <c r="F11" s="30">
        <f t="shared" si="0"/>
        <v>0.953177257525084</v>
      </c>
      <c r="I11" s="20"/>
    </row>
    <row r="12" s="18" customFormat="1" spans="1:9">
      <c r="A12" s="108" t="s">
        <v>84</v>
      </c>
      <c r="B12" s="27" t="s">
        <v>213</v>
      </c>
      <c r="C12" s="27" t="s">
        <v>91</v>
      </c>
      <c r="D12" s="28">
        <v>76</v>
      </c>
      <c r="E12" s="29">
        <v>75</v>
      </c>
      <c r="F12" s="30">
        <f t="shared" si="0"/>
        <v>0.986842105263158</v>
      </c>
      <c r="I12" s="20"/>
    </row>
    <row r="13" s="18" customFormat="1" ht="14" customHeight="1" spans="1:9">
      <c r="A13" s="108" t="s">
        <v>86</v>
      </c>
      <c r="B13" s="27" t="s">
        <v>215</v>
      </c>
      <c r="C13" s="27" t="s">
        <v>93</v>
      </c>
      <c r="D13" s="28">
        <v>125</v>
      </c>
      <c r="E13" s="29">
        <v>118</v>
      </c>
      <c r="F13" s="30">
        <f t="shared" si="0"/>
        <v>0.944</v>
      </c>
      <c r="I13" s="20"/>
    </row>
    <row r="14" s="18" customFormat="1" spans="1:9">
      <c r="A14" s="108" t="s">
        <v>88</v>
      </c>
      <c r="B14" s="27" t="s">
        <v>217</v>
      </c>
      <c r="C14" s="27" t="s">
        <v>95</v>
      </c>
      <c r="D14" s="28">
        <v>69</v>
      </c>
      <c r="E14" s="29">
        <v>65</v>
      </c>
      <c r="F14" s="30">
        <f t="shared" si="0"/>
        <v>0.942028985507246</v>
      </c>
      <c r="I14" s="20"/>
    </row>
    <row r="15" s="18" customFormat="1" spans="1:9">
      <c r="A15" s="108" t="s">
        <v>90</v>
      </c>
      <c r="B15" s="27" t="s">
        <v>158</v>
      </c>
      <c r="C15" s="32" t="s">
        <v>97</v>
      </c>
      <c r="D15" s="28">
        <v>155</v>
      </c>
      <c r="E15" s="29">
        <v>148</v>
      </c>
      <c r="F15" s="30">
        <f t="shared" si="0"/>
        <v>0.954838709677419</v>
      </c>
      <c r="I15" s="20"/>
    </row>
    <row r="16" s="18" customFormat="1" spans="1:9">
      <c r="A16" s="108" t="s">
        <v>92</v>
      </c>
      <c r="B16" s="27" t="s">
        <v>159</v>
      </c>
      <c r="C16" s="27" t="s">
        <v>99</v>
      </c>
      <c r="D16" s="28">
        <v>33</v>
      </c>
      <c r="E16" s="29">
        <v>31</v>
      </c>
      <c r="F16" s="30">
        <f t="shared" si="0"/>
        <v>0.939393939393939</v>
      </c>
      <c r="I16" s="20"/>
    </row>
    <row r="17" s="18" customFormat="1" spans="1:9">
      <c r="A17" s="108" t="s">
        <v>94</v>
      </c>
      <c r="B17" s="27" t="s">
        <v>160</v>
      </c>
      <c r="C17" s="27" t="s">
        <v>101</v>
      </c>
      <c r="D17" s="28">
        <v>47</v>
      </c>
      <c r="E17" s="29">
        <v>43</v>
      </c>
      <c r="F17" s="30">
        <f t="shared" si="0"/>
        <v>0.914893617021277</v>
      </c>
      <c r="I17" s="20"/>
    </row>
    <row r="18" s="18" customFormat="1" spans="1:9">
      <c r="A18" s="108" t="s">
        <v>96</v>
      </c>
      <c r="B18" s="27" t="s">
        <v>161</v>
      </c>
      <c r="C18" s="27" t="s">
        <v>103</v>
      </c>
      <c r="D18" s="28">
        <v>61</v>
      </c>
      <c r="E18" s="29">
        <v>55</v>
      </c>
      <c r="F18" s="30">
        <f t="shared" si="0"/>
        <v>0.901639344262295</v>
      </c>
      <c r="I18" s="20"/>
    </row>
    <row r="19" s="18" customFormat="1" spans="1:9">
      <c r="A19" s="108" t="s">
        <v>98</v>
      </c>
      <c r="B19" s="27" t="s">
        <v>226</v>
      </c>
      <c r="C19" s="27" t="s">
        <v>109</v>
      </c>
      <c r="D19" s="28">
        <v>251</v>
      </c>
      <c r="E19" s="29">
        <v>241</v>
      </c>
      <c r="F19" s="30">
        <f t="shared" si="0"/>
        <v>0.960159362549801</v>
      </c>
      <c r="I19" s="20"/>
    </row>
    <row r="20" s="18" customFormat="1" spans="1:9">
      <c r="A20" s="108" t="s">
        <v>100</v>
      </c>
      <c r="B20" s="27" t="s">
        <v>228</v>
      </c>
      <c r="C20" s="27" t="s">
        <v>111</v>
      </c>
      <c r="D20" s="28">
        <v>49</v>
      </c>
      <c r="E20" s="29">
        <v>49</v>
      </c>
      <c r="F20" s="30">
        <f t="shared" si="0"/>
        <v>1</v>
      </c>
      <c r="I20" s="20"/>
    </row>
    <row r="21" s="18" customFormat="1" spans="1:9">
      <c r="A21" s="108" t="s">
        <v>102</v>
      </c>
      <c r="B21" s="27" t="s">
        <v>162</v>
      </c>
      <c r="C21" s="27" t="s">
        <v>115</v>
      </c>
      <c r="D21" s="28">
        <v>36</v>
      </c>
      <c r="E21" s="29">
        <v>34</v>
      </c>
      <c r="F21" s="30">
        <f t="shared" si="0"/>
        <v>0.944444444444444</v>
      </c>
      <c r="I21" s="20"/>
    </row>
    <row r="22" s="18" customFormat="1" spans="1:9">
      <c r="A22" s="108" t="s">
        <v>104</v>
      </c>
      <c r="B22" s="27" t="s">
        <v>232</v>
      </c>
      <c r="C22" s="27" t="s">
        <v>117</v>
      </c>
      <c r="D22" s="28">
        <v>147</v>
      </c>
      <c r="E22" s="29">
        <v>137</v>
      </c>
      <c r="F22" s="30">
        <f t="shared" si="0"/>
        <v>0.931972789115646</v>
      </c>
      <c r="I22" s="20"/>
    </row>
    <row r="23" s="18" customFormat="1" spans="1:9">
      <c r="A23" s="108" t="s">
        <v>106</v>
      </c>
      <c r="B23" s="27" t="s">
        <v>164</v>
      </c>
      <c r="C23" s="27" t="s">
        <v>119</v>
      </c>
      <c r="D23" s="28">
        <v>53</v>
      </c>
      <c r="E23" s="29">
        <v>52</v>
      </c>
      <c r="F23" s="30">
        <f t="shared" si="0"/>
        <v>0.981132075471698</v>
      </c>
      <c r="I23" s="20"/>
    </row>
    <row r="24" s="18" customFormat="1" spans="1:9">
      <c r="A24" s="108" t="s">
        <v>108</v>
      </c>
      <c r="B24" s="27" t="s">
        <v>237</v>
      </c>
      <c r="C24" s="27" t="s">
        <v>123</v>
      </c>
      <c r="D24" s="28">
        <v>134</v>
      </c>
      <c r="E24" s="29">
        <v>130</v>
      </c>
      <c r="F24" s="30">
        <f t="shared" si="0"/>
        <v>0.970149253731343</v>
      </c>
      <c r="I24" s="20"/>
    </row>
    <row r="25" s="18" customFormat="1" spans="1:9">
      <c r="A25" s="108" t="s">
        <v>110</v>
      </c>
      <c r="B25" s="27" t="s">
        <v>239</v>
      </c>
      <c r="C25" s="27" t="s">
        <v>125</v>
      </c>
      <c r="D25" s="28">
        <v>94</v>
      </c>
      <c r="E25" s="29">
        <v>91</v>
      </c>
      <c r="F25" s="30">
        <f t="shared" si="0"/>
        <v>0.968085106382979</v>
      </c>
      <c r="I25" s="20"/>
    </row>
    <row r="26" s="18" customFormat="1" spans="1:9">
      <c r="A26" s="28">
        <v>24</v>
      </c>
      <c r="B26" s="27" t="s">
        <v>165</v>
      </c>
      <c r="C26" s="27" t="s">
        <v>230</v>
      </c>
      <c r="D26" s="28">
        <v>1</v>
      </c>
      <c r="E26" s="28">
        <v>1</v>
      </c>
      <c r="F26" s="30">
        <f t="shared" si="0"/>
        <v>1</v>
      </c>
      <c r="I26" s="20"/>
    </row>
    <row r="27" s="18" customFormat="1" spans="1:9">
      <c r="A27" s="27">
        <v>25</v>
      </c>
      <c r="B27" s="27"/>
      <c r="C27" s="27" t="s">
        <v>290</v>
      </c>
      <c r="D27" s="28">
        <v>2300</v>
      </c>
      <c r="E27" s="27">
        <f>SUM(E3:E26)</f>
        <v>2200</v>
      </c>
      <c r="F27" s="30">
        <f t="shared" si="0"/>
        <v>0.956521739130435</v>
      </c>
      <c r="I27" s="20"/>
    </row>
    <row r="28" s="18" customFormat="1" spans="3:9">
      <c r="C28" s="19"/>
      <c r="E28" s="33"/>
      <c r="F28" s="34"/>
      <c r="I28" s="20"/>
    </row>
    <row r="29" s="18" customFormat="1" spans="2:9">
      <c r="B29" s="27"/>
      <c r="C29" s="19"/>
      <c r="F29" s="34"/>
      <c r="I29" s="20"/>
    </row>
    <row r="30" s="18" customFormat="1" spans="3:9">
      <c r="C30" s="19"/>
      <c r="F30" s="34"/>
      <c r="I30" s="20"/>
    </row>
    <row r="31" s="18" customFormat="1" spans="3:9">
      <c r="C31" s="19"/>
      <c r="F31" s="34"/>
      <c r="I31" s="20"/>
    </row>
    <row r="32" s="18" customFormat="1" spans="3:9">
      <c r="C32" s="19"/>
      <c r="F32" s="34"/>
      <c r="I32" s="20"/>
    </row>
    <row r="33" s="18" customFormat="1" spans="3:9">
      <c r="C33" s="19"/>
      <c r="F33" s="34"/>
      <c r="I33" s="20"/>
    </row>
    <row r="34" s="18" customFormat="1" spans="3:9">
      <c r="C34" s="19"/>
      <c r="F34" s="34"/>
      <c r="I34" s="20"/>
    </row>
    <row r="35" s="18" customFormat="1" spans="3:9">
      <c r="C35" s="19"/>
      <c r="F35" s="34"/>
      <c r="I35" s="20"/>
    </row>
    <row r="36" s="18" customFormat="1" spans="3:9">
      <c r="C36" s="19"/>
      <c r="F36" s="34"/>
      <c r="I36" s="20"/>
    </row>
    <row r="37" s="18" customFormat="1" spans="3:9">
      <c r="C37" s="19"/>
      <c r="F37" s="34"/>
      <c r="I37" s="20"/>
    </row>
    <row r="38" s="18" customFormat="1" spans="3:9">
      <c r="C38" s="19"/>
      <c r="F38" s="34"/>
      <c r="I38" s="20"/>
    </row>
    <row r="39" s="18" customFormat="1" spans="3:9">
      <c r="C39" s="19"/>
      <c r="F39" s="34"/>
      <c r="I39" s="20"/>
    </row>
    <row r="40" s="18" customFormat="1" spans="3:9">
      <c r="C40" s="19"/>
      <c r="F40" s="34"/>
      <c r="I40" s="20"/>
    </row>
    <row r="41" s="18" customFormat="1" spans="3:9">
      <c r="C41" s="19"/>
      <c r="F41" s="34"/>
      <c r="I41" s="20"/>
    </row>
    <row r="42" s="18" customFormat="1" spans="3:9">
      <c r="C42" s="19"/>
      <c r="F42" s="34"/>
      <c r="I42" s="20"/>
    </row>
    <row r="43" s="18" customFormat="1" spans="3:9">
      <c r="C43" s="19"/>
      <c r="F43" s="34"/>
      <c r="I43" s="20"/>
    </row>
    <row r="44" s="18" customFormat="1" spans="3:9">
      <c r="C44" s="19"/>
      <c r="F44" s="34"/>
      <c r="I44" s="20"/>
    </row>
    <row r="45" s="18" customFormat="1" spans="3:9">
      <c r="C45" s="19"/>
      <c r="F45" s="34"/>
      <c r="I45" s="20"/>
    </row>
    <row r="46" s="18" customFormat="1" spans="3:9">
      <c r="C46" s="19"/>
      <c r="F46" s="34"/>
      <c r="I46" s="20"/>
    </row>
    <row r="47" s="18" customFormat="1" spans="3:9">
      <c r="C47" s="19"/>
      <c r="F47" s="34"/>
      <c r="I47" s="20"/>
    </row>
    <row r="48" s="18" customFormat="1" spans="3:9">
      <c r="C48" s="19"/>
      <c r="F48" s="34"/>
      <c r="I48" s="20"/>
    </row>
    <row r="49" s="18" customFormat="1" spans="3:9">
      <c r="C49" s="19"/>
      <c r="F49" s="34"/>
      <c r="I49" s="20"/>
    </row>
    <row r="50" s="18" customFormat="1" spans="3:9">
      <c r="C50" s="19"/>
      <c r="F50" s="34"/>
      <c r="I50" s="20"/>
    </row>
    <row r="51" s="18" customFormat="1" spans="3:9">
      <c r="C51" s="19"/>
      <c r="F51" s="34"/>
      <c r="I51" s="20"/>
    </row>
    <row r="52" s="18" customFormat="1" spans="3:9">
      <c r="C52" s="19"/>
      <c r="F52" s="34"/>
      <c r="I52" s="20"/>
    </row>
    <row r="53" s="18" customFormat="1" spans="3:9">
      <c r="C53" s="19"/>
      <c r="F53" s="34"/>
      <c r="I53" s="20"/>
    </row>
    <row r="54" s="18" customFormat="1" spans="3:9">
      <c r="C54" s="19"/>
      <c r="F54" s="34"/>
      <c r="I54" s="20"/>
    </row>
    <row r="55" s="18" customFormat="1" spans="3:9">
      <c r="C55" s="19"/>
      <c r="F55" s="34"/>
      <c r="I55" s="20"/>
    </row>
    <row r="56" s="18" customFormat="1" spans="3:9">
      <c r="C56" s="19"/>
      <c r="F56" s="34"/>
      <c r="I56" s="20"/>
    </row>
    <row r="57" s="18" customFormat="1" spans="3:9">
      <c r="C57" s="19"/>
      <c r="F57" s="34"/>
      <c r="I57" s="20"/>
    </row>
    <row r="58" s="18" customFormat="1" spans="3:9">
      <c r="C58" s="19"/>
      <c r="F58" s="34"/>
      <c r="I58" s="20"/>
    </row>
    <row r="59" s="18" customFormat="1" spans="3:9">
      <c r="C59" s="19"/>
      <c r="F59" s="34"/>
      <c r="I59" s="20"/>
    </row>
    <row r="60" s="18" customFormat="1" spans="3:9">
      <c r="C60" s="19"/>
      <c r="F60" s="34"/>
      <c r="I60" s="20"/>
    </row>
    <row r="61" s="18" customFormat="1" spans="3:9">
      <c r="C61" s="19"/>
      <c r="F61" s="34"/>
      <c r="I61" s="20"/>
    </row>
    <row r="62" s="18" customFormat="1" spans="3:9">
      <c r="C62" s="19"/>
      <c r="F62" s="34"/>
      <c r="I62" s="20"/>
    </row>
    <row r="63" s="18" customFormat="1" spans="3:9">
      <c r="C63" s="19"/>
      <c r="F63" s="34"/>
      <c r="I63" s="20"/>
    </row>
    <row r="64" s="18" customFormat="1" spans="3:9">
      <c r="C64" s="19"/>
      <c r="F64" s="34"/>
      <c r="I64" s="20"/>
    </row>
    <row r="65" s="18" customFormat="1" spans="3:9">
      <c r="C65" s="19"/>
      <c r="F65" s="34"/>
      <c r="I65" s="20"/>
    </row>
    <row r="66" s="18" customFormat="1" spans="3:9">
      <c r="C66" s="19"/>
      <c r="F66" s="34"/>
      <c r="I66" s="20"/>
    </row>
    <row r="67" s="18" customFormat="1" spans="3:9">
      <c r="C67" s="19"/>
      <c r="F67" s="34"/>
      <c r="I67" s="20"/>
    </row>
    <row r="68" s="18" customFormat="1" spans="3:9">
      <c r="C68" s="19"/>
      <c r="F68" s="34"/>
      <c r="I68" s="20"/>
    </row>
    <row r="69" s="18" customFormat="1" spans="3:9">
      <c r="C69" s="19"/>
      <c r="F69" s="34"/>
      <c r="I69" s="20"/>
    </row>
    <row r="70" s="18" customFormat="1" spans="3:9">
      <c r="C70" s="19"/>
      <c r="F70" s="34"/>
      <c r="I70" s="20"/>
    </row>
    <row r="71" s="18" customFormat="1" spans="3:9">
      <c r="C71" s="19"/>
      <c r="F71" s="34"/>
      <c r="I71" s="20"/>
    </row>
    <row r="72" s="18" customFormat="1" spans="3:9">
      <c r="C72" s="19"/>
      <c r="F72" s="34"/>
      <c r="I72" s="20"/>
    </row>
    <row r="73" s="18" customFormat="1" spans="3:9">
      <c r="C73" s="19"/>
      <c r="F73" s="34"/>
      <c r="I73" s="20"/>
    </row>
    <row r="74" s="18" customFormat="1" spans="3:9">
      <c r="C74" s="19"/>
      <c r="F74" s="34"/>
      <c r="I74" s="20"/>
    </row>
    <row r="75" s="18" customFormat="1" spans="3:9">
      <c r="C75" s="19"/>
      <c r="F75" s="34"/>
      <c r="I75" s="20"/>
    </row>
    <row r="76" s="18" customFormat="1" spans="3:9">
      <c r="C76" s="19"/>
      <c r="F76" s="34"/>
      <c r="I76" s="20"/>
    </row>
    <row r="77" s="18" customFormat="1" spans="3:9">
      <c r="C77" s="19"/>
      <c r="F77" s="34"/>
      <c r="I77" s="20"/>
    </row>
    <row r="78" s="18" customFormat="1" spans="3:9">
      <c r="C78" s="19"/>
      <c r="F78" s="34"/>
      <c r="I78" s="20"/>
    </row>
    <row r="79" s="18" customFormat="1" spans="3:9">
      <c r="C79" s="19"/>
      <c r="F79" s="34"/>
      <c r="I79" s="20"/>
    </row>
    <row r="80" s="18" customFormat="1" spans="3:9">
      <c r="C80" s="19"/>
      <c r="F80" s="34"/>
      <c r="I80" s="20"/>
    </row>
    <row r="81" s="18" customFormat="1" spans="3:9">
      <c r="C81" s="19"/>
      <c r="F81" s="34"/>
      <c r="I81" s="20"/>
    </row>
    <row r="82" s="18" customFormat="1" spans="3:9">
      <c r="C82" s="19"/>
      <c r="F82" s="34"/>
      <c r="I82" s="20"/>
    </row>
    <row r="83" s="18" customFormat="1" spans="3:9">
      <c r="C83" s="19"/>
      <c r="F83" s="34"/>
      <c r="I83" s="20"/>
    </row>
    <row r="84" s="18" customFormat="1" spans="3:9">
      <c r="C84" s="19"/>
      <c r="F84" s="34"/>
      <c r="I84" s="20"/>
    </row>
    <row r="85" s="18" customFormat="1" spans="3:9">
      <c r="C85" s="19"/>
      <c r="F85" s="34"/>
      <c r="I85" s="20"/>
    </row>
    <row r="86" s="18" customFormat="1" spans="3:9">
      <c r="C86" s="19"/>
      <c r="F86" s="34"/>
      <c r="I86" s="20"/>
    </row>
    <row r="87" s="18" customFormat="1" spans="3:9">
      <c r="C87" s="19"/>
      <c r="F87" s="34"/>
      <c r="I87" s="20"/>
    </row>
    <row r="88" s="18" customFormat="1" spans="3:9">
      <c r="C88" s="19"/>
      <c r="F88" s="34"/>
      <c r="I88" s="20"/>
    </row>
    <row r="89" s="18" customFormat="1" spans="3:9">
      <c r="C89" s="19"/>
      <c r="F89" s="34"/>
      <c r="I89" s="20"/>
    </row>
    <row r="90" s="18" customFormat="1" spans="3:9">
      <c r="C90" s="19"/>
      <c r="F90" s="34"/>
      <c r="I90" s="20"/>
    </row>
    <row r="91" s="18" customFormat="1" spans="3:9">
      <c r="C91" s="19"/>
      <c r="F91" s="34"/>
      <c r="I91" s="20"/>
    </row>
    <row r="92" s="18" customFormat="1" spans="3:9">
      <c r="C92" s="19"/>
      <c r="F92" s="34"/>
      <c r="I92" s="20"/>
    </row>
    <row r="93" s="18" customFormat="1" spans="3:9">
      <c r="C93" s="19"/>
      <c r="F93" s="34"/>
      <c r="I93" s="20"/>
    </row>
    <row r="94" s="18" customFormat="1" spans="3:9">
      <c r="C94" s="19"/>
      <c r="F94" s="34"/>
      <c r="I94" s="20"/>
    </row>
    <row r="95" s="18" customFormat="1" spans="3:9">
      <c r="C95" s="19"/>
      <c r="F95" s="34"/>
      <c r="I95" s="20"/>
    </row>
    <row r="96" s="18" customFormat="1" spans="3:9">
      <c r="C96" s="19"/>
      <c r="F96" s="34"/>
      <c r="I96" s="20"/>
    </row>
    <row r="97" s="18" customFormat="1" spans="3:9">
      <c r="C97" s="19"/>
      <c r="F97" s="34"/>
      <c r="I97" s="20"/>
    </row>
    <row r="98" s="18" customFormat="1" spans="3:9">
      <c r="C98" s="19"/>
      <c r="F98" s="34"/>
      <c r="I98" s="20"/>
    </row>
    <row r="99" s="18" customFormat="1" spans="3:9">
      <c r="C99" s="19"/>
      <c r="F99" s="34"/>
      <c r="I99" s="20"/>
    </row>
    <row r="100" s="18" customFormat="1" spans="3:9">
      <c r="C100" s="19"/>
      <c r="F100" s="34"/>
      <c r="I100" s="20"/>
    </row>
    <row r="101" s="18" customFormat="1" spans="3:9">
      <c r="C101" s="19"/>
      <c r="F101" s="34"/>
      <c r="I101" s="20"/>
    </row>
    <row r="102" s="18" customFormat="1" spans="3:9">
      <c r="C102" s="19"/>
      <c r="F102" s="34"/>
      <c r="I102" s="20"/>
    </row>
    <row r="103" s="18" customFormat="1" spans="3:9">
      <c r="C103" s="19"/>
      <c r="F103" s="34"/>
      <c r="I103" s="20"/>
    </row>
    <row r="104" s="18" customFormat="1" spans="3:9">
      <c r="C104" s="19"/>
      <c r="F104" s="34"/>
      <c r="I104" s="20"/>
    </row>
    <row r="105" s="18" customFormat="1" spans="3:9">
      <c r="C105" s="19"/>
      <c r="F105" s="34"/>
      <c r="I105" s="20"/>
    </row>
    <row r="106" s="18" customFormat="1" spans="3:9">
      <c r="C106" s="19"/>
      <c r="F106" s="34"/>
      <c r="I106" s="20"/>
    </row>
    <row r="107" s="18" customFormat="1" spans="3:9">
      <c r="C107" s="19"/>
      <c r="F107" s="34"/>
      <c r="I107" s="20"/>
    </row>
    <row r="108" s="18" customFormat="1" spans="3:9">
      <c r="C108" s="19"/>
      <c r="F108" s="34"/>
      <c r="I108" s="20"/>
    </row>
    <row r="109" s="18" customFormat="1" spans="3:9">
      <c r="C109" s="19"/>
      <c r="F109" s="34"/>
      <c r="I109" s="20"/>
    </row>
    <row r="110" s="18" customFormat="1" spans="3:9">
      <c r="C110" s="19"/>
      <c r="F110" s="34"/>
      <c r="I110" s="20"/>
    </row>
    <row r="111" s="18" customFormat="1" spans="3:9">
      <c r="C111" s="19"/>
      <c r="F111" s="34"/>
      <c r="I111" s="20"/>
    </row>
    <row r="112" s="18" customFormat="1" spans="3:9">
      <c r="C112" s="19"/>
      <c r="F112" s="34"/>
      <c r="I112" s="20"/>
    </row>
    <row r="113" s="18" customFormat="1" spans="3:9">
      <c r="C113" s="19"/>
      <c r="F113" s="34"/>
      <c r="I113" s="20"/>
    </row>
    <row r="114" s="18" customFormat="1" spans="3:9">
      <c r="C114" s="19"/>
      <c r="F114" s="34"/>
      <c r="I114" s="20"/>
    </row>
    <row r="115" s="18" customFormat="1" spans="3:9">
      <c r="C115" s="19"/>
      <c r="F115" s="34"/>
      <c r="I115" s="20"/>
    </row>
    <row r="116" s="18" customFormat="1" spans="3:9">
      <c r="C116" s="19"/>
      <c r="F116" s="34"/>
      <c r="I116" s="20"/>
    </row>
    <row r="117" s="18" customFormat="1" spans="3:9">
      <c r="C117" s="19"/>
      <c r="F117" s="34"/>
      <c r="I117" s="20"/>
    </row>
    <row r="118" s="18" customFormat="1" spans="3:9">
      <c r="C118" s="19"/>
      <c r="F118" s="34"/>
      <c r="I118" s="20"/>
    </row>
    <row r="119" s="18" customFormat="1" spans="3:9">
      <c r="C119" s="19"/>
      <c r="F119" s="34"/>
      <c r="I119" s="20"/>
    </row>
    <row r="120" s="18" customFormat="1" spans="3:9">
      <c r="C120" s="19"/>
      <c r="F120" s="34"/>
      <c r="I120" s="20"/>
    </row>
    <row r="121" s="18" customFormat="1" spans="3:9">
      <c r="C121" s="19"/>
      <c r="F121" s="34"/>
      <c r="I121" s="20"/>
    </row>
    <row r="122" s="18" customFormat="1" spans="3:9">
      <c r="C122" s="19"/>
      <c r="F122" s="34"/>
      <c r="I122" s="20"/>
    </row>
    <row r="123" s="18" customFormat="1" spans="3:9">
      <c r="C123" s="19"/>
      <c r="F123" s="34"/>
      <c r="I123" s="20"/>
    </row>
    <row r="124" s="18" customFormat="1" spans="3:9">
      <c r="C124" s="19"/>
      <c r="F124" s="34"/>
      <c r="I124" s="20"/>
    </row>
    <row r="125" s="18" customFormat="1" spans="3:9">
      <c r="C125" s="19"/>
      <c r="F125" s="34"/>
      <c r="I125" s="20"/>
    </row>
    <row r="126" s="18" customFormat="1" spans="3:9">
      <c r="C126" s="19"/>
      <c r="F126" s="34"/>
      <c r="I126" s="20"/>
    </row>
    <row r="127" s="18" customFormat="1" spans="3:9">
      <c r="C127" s="19"/>
      <c r="F127" s="34"/>
      <c r="I127" s="20"/>
    </row>
    <row r="128" s="18" customFormat="1" spans="3:9">
      <c r="C128" s="19"/>
      <c r="F128" s="34"/>
      <c r="I128" s="20"/>
    </row>
    <row r="129" s="18" customFormat="1" spans="3:9">
      <c r="C129" s="19"/>
      <c r="F129" s="34"/>
      <c r="I129" s="20"/>
    </row>
    <row r="130" s="18" customFormat="1" spans="3:9">
      <c r="C130" s="19"/>
      <c r="F130" s="34"/>
      <c r="I130" s="20"/>
    </row>
    <row r="131" s="18" customFormat="1" spans="3:9">
      <c r="C131" s="19"/>
      <c r="F131" s="34"/>
      <c r="I131" s="20"/>
    </row>
    <row r="132" s="18" customFormat="1" spans="3:9">
      <c r="C132" s="19"/>
      <c r="F132" s="34"/>
      <c r="I132" s="20"/>
    </row>
    <row r="133" s="18" customFormat="1" spans="3:9">
      <c r="C133" s="19"/>
      <c r="F133" s="34"/>
      <c r="I133" s="20"/>
    </row>
    <row r="134" s="18" customFormat="1" spans="3:9">
      <c r="C134" s="19"/>
      <c r="F134" s="34"/>
      <c r="I134" s="20"/>
    </row>
    <row r="135" s="18" customFormat="1" spans="3:9">
      <c r="C135" s="19"/>
      <c r="F135" s="34"/>
      <c r="I135" s="20"/>
    </row>
    <row r="136" s="18" customFormat="1" spans="3:9">
      <c r="C136" s="19"/>
      <c r="F136" s="34"/>
      <c r="I136" s="20"/>
    </row>
    <row r="137" s="18" customFormat="1" spans="3:9">
      <c r="C137" s="19"/>
      <c r="F137" s="34"/>
      <c r="I137" s="20"/>
    </row>
    <row r="138" s="18" customFormat="1" spans="3:9">
      <c r="C138" s="19"/>
      <c r="F138" s="34"/>
      <c r="I138" s="20"/>
    </row>
    <row r="139" s="18" customFormat="1" spans="3:9">
      <c r="C139" s="19"/>
      <c r="F139" s="34"/>
      <c r="I139" s="20"/>
    </row>
    <row r="140" s="18" customFormat="1" spans="3:9">
      <c r="C140" s="19"/>
      <c r="F140" s="34"/>
      <c r="I140" s="20"/>
    </row>
    <row r="141" s="18" customFormat="1" spans="3:9">
      <c r="C141" s="19"/>
      <c r="F141" s="34"/>
      <c r="I141" s="20"/>
    </row>
    <row r="142" s="18" customFormat="1" spans="3:9">
      <c r="C142" s="19"/>
      <c r="F142" s="34"/>
      <c r="I142" s="20"/>
    </row>
    <row r="143" s="18" customFormat="1" spans="3:9">
      <c r="C143" s="19"/>
      <c r="F143" s="34"/>
      <c r="I143" s="20"/>
    </row>
    <row r="144" s="18" customFormat="1" spans="3:9">
      <c r="C144" s="19"/>
      <c r="F144" s="34"/>
      <c r="I144" s="20"/>
    </row>
    <row r="145" s="18" customFormat="1" spans="3:9">
      <c r="C145" s="19"/>
      <c r="F145" s="34"/>
      <c r="I145" s="20"/>
    </row>
    <row r="146" s="18" customFormat="1" spans="3:9">
      <c r="C146" s="19"/>
      <c r="F146" s="34"/>
      <c r="I146" s="20"/>
    </row>
    <row r="147" s="18" customFormat="1" spans="3:9">
      <c r="C147" s="19"/>
      <c r="F147" s="34"/>
      <c r="I147" s="20"/>
    </row>
    <row r="148" s="18" customFormat="1" spans="3:9">
      <c r="C148" s="19"/>
      <c r="F148" s="34"/>
      <c r="I148" s="20"/>
    </row>
    <row r="149" s="18" customFormat="1" spans="3:9">
      <c r="C149" s="19"/>
      <c r="F149" s="34"/>
      <c r="I149" s="20"/>
    </row>
    <row r="150" s="18" customFormat="1" spans="3:9">
      <c r="C150" s="19"/>
      <c r="F150" s="34"/>
      <c r="I150" s="20"/>
    </row>
    <row r="151" s="18" customFormat="1" spans="3:9">
      <c r="C151" s="19"/>
      <c r="F151" s="34"/>
      <c r="I151" s="20"/>
    </row>
    <row r="152" s="18" customFormat="1" spans="3:9">
      <c r="C152" s="19"/>
      <c r="F152" s="34"/>
      <c r="I152" s="20"/>
    </row>
    <row r="153" s="18" customFormat="1" spans="3:9">
      <c r="C153" s="19"/>
      <c r="F153" s="34"/>
      <c r="I153" s="20"/>
    </row>
    <row r="154" s="18" customFormat="1" spans="3:9">
      <c r="C154" s="19"/>
      <c r="F154" s="34"/>
      <c r="I154" s="20"/>
    </row>
    <row r="155" s="18" customFormat="1" spans="3:9">
      <c r="C155" s="19"/>
      <c r="F155" s="34"/>
      <c r="I155" s="20"/>
    </row>
    <row r="156" s="18" customFormat="1" spans="3:9">
      <c r="C156" s="19"/>
      <c r="F156" s="34"/>
      <c r="I156" s="20"/>
    </row>
    <row r="157" s="18" customFormat="1" spans="3:9">
      <c r="C157" s="19"/>
      <c r="F157" s="34"/>
      <c r="I157" s="20"/>
    </row>
    <row r="158" s="18" customFormat="1" spans="3:9">
      <c r="C158" s="19"/>
      <c r="F158" s="34"/>
      <c r="I158" s="20"/>
    </row>
    <row r="159" s="18" customFormat="1" spans="3:9">
      <c r="C159" s="19"/>
      <c r="F159" s="34"/>
      <c r="I159" s="20"/>
    </row>
    <row r="160" s="18" customFormat="1" spans="3:9">
      <c r="C160" s="19"/>
      <c r="F160" s="34"/>
      <c r="I160" s="20"/>
    </row>
    <row r="161" s="18" customFormat="1" spans="3:9">
      <c r="C161" s="19"/>
      <c r="F161" s="34"/>
      <c r="I161" s="20"/>
    </row>
    <row r="162" s="18" customFormat="1" spans="3:9">
      <c r="C162" s="19"/>
      <c r="F162" s="34"/>
      <c r="I162" s="20"/>
    </row>
    <row r="163" s="18" customFormat="1" spans="3:9">
      <c r="C163" s="19"/>
      <c r="F163" s="34"/>
      <c r="I163" s="20"/>
    </row>
    <row r="164" s="18" customFormat="1" spans="3:9">
      <c r="C164" s="19"/>
      <c r="F164" s="34"/>
      <c r="I164" s="20"/>
    </row>
    <row r="165" s="18" customFormat="1" spans="3:9">
      <c r="C165" s="19"/>
      <c r="F165" s="34"/>
      <c r="I165" s="20"/>
    </row>
    <row r="166" s="18" customFormat="1" spans="3:9">
      <c r="C166" s="19"/>
      <c r="F166" s="34"/>
      <c r="I166" s="20"/>
    </row>
    <row r="167" s="18" customFormat="1" spans="3:9">
      <c r="C167" s="19"/>
      <c r="F167" s="34"/>
      <c r="I167" s="20"/>
    </row>
    <row r="168" s="18" customFormat="1" spans="3:9">
      <c r="C168" s="19"/>
      <c r="F168" s="34"/>
      <c r="I168" s="20"/>
    </row>
    <row r="169" s="18" customFormat="1" spans="3:9">
      <c r="C169" s="19"/>
      <c r="F169" s="34"/>
      <c r="I169" s="20"/>
    </row>
    <row r="170" s="18" customFormat="1" spans="3:9">
      <c r="C170" s="19"/>
      <c r="F170" s="34"/>
      <c r="I170" s="20"/>
    </row>
    <row r="171" s="18" customFormat="1" spans="3:9">
      <c r="C171" s="19"/>
      <c r="F171" s="34"/>
      <c r="I171" s="20"/>
    </row>
    <row r="172" s="18" customFormat="1" spans="3:9">
      <c r="C172" s="19"/>
      <c r="F172" s="34"/>
      <c r="I172" s="20"/>
    </row>
    <row r="173" s="18" customFormat="1" spans="3:9">
      <c r="C173" s="19"/>
      <c r="F173" s="34"/>
      <c r="I173" s="20"/>
    </row>
    <row r="174" s="18" customFormat="1" spans="3:9">
      <c r="C174" s="19"/>
      <c r="F174" s="34"/>
      <c r="I174" s="20"/>
    </row>
    <row r="175" s="18" customFormat="1" spans="3:9">
      <c r="C175" s="19"/>
      <c r="F175" s="34"/>
      <c r="I175" s="20"/>
    </row>
    <row r="176" s="18" customFormat="1" spans="3:9">
      <c r="C176" s="19"/>
      <c r="F176" s="34"/>
      <c r="I176" s="20"/>
    </row>
    <row r="177" s="18" customFormat="1" spans="3:9">
      <c r="C177" s="19"/>
      <c r="F177" s="34"/>
      <c r="I177" s="20"/>
    </row>
    <row r="178" s="18" customFormat="1" spans="3:9">
      <c r="C178" s="19"/>
      <c r="F178" s="34"/>
      <c r="I178" s="20"/>
    </row>
    <row r="179" s="18" customFormat="1" spans="3:9">
      <c r="C179" s="19"/>
      <c r="F179" s="34"/>
      <c r="I179" s="20"/>
    </row>
    <row r="180" s="18" customFormat="1" spans="3:9">
      <c r="C180" s="19"/>
      <c r="F180" s="34"/>
      <c r="I180" s="20"/>
    </row>
    <row r="181" s="18" customFormat="1" spans="3:9">
      <c r="C181" s="19"/>
      <c r="F181" s="34"/>
      <c r="I181" s="20"/>
    </row>
    <row r="182" s="18" customFormat="1" spans="3:9">
      <c r="C182" s="19"/>
      <c r="F182" s="34"/>
      <c r="I182" s="20"/>
    </row>
    <row r="183" s="18" customFormat="1" spans="3:9">
      <c r="C183" s="19"/>
      <c r="F183" s="34"/>
      <c r="I183" s="20"/>
    </row>
    <row r="184" s="18" customFormat="1" spans="3:9">
      <c r="C184" s="19"/>
      <c r="F184" s="34"/>
      <c r="I184" s="20"/>
    </row>
    <row r="185" s="18" customFormat="1" spans="3:9">
      <c r="C185" s="19"/>
      <c r="F185" s="34"/>
      <c r="I185" s="20"/>
    </row>
    <row r="186" s="18" customFormat="1" spans="3:9">
      <c r="C186" s="19"/>
      <c r="F186" s="34"/>
      <c r="I186" s="20"/>
    </row>
    <row r="187" s="18" customFormat="1" spans="3:9">
      <c r="C187" s="19"/>
      <c r="F187" s="34"/>
      <c r="I187" s="20"/>
    </row>
    <row r="188" s="18" customFormat="1" spans="3:9">
      <c r="C188" s="19"/>
      <c r="F188" s="34"/>
      <c r="I188" s="20"/>
    </row>
    <row r="189" s="18" customFormat="1" spans="3:9">
      <c r="C189" s="19"/>
      <c r="F189" s="34"/>
      <c r="I189" s="20"/>
    </row>
    <row r="190" s="18" customFormat="1" spans="3:9">
      <c r="C190" s="19"/>
      <c r="F190" s="34"/>
      <c r="I190" s="20"/>
    </row>
    <row r="191" s="18" customFormat="1" spans="3:9">
      <c r="C191" s="19"/>
      <c r="F191" s="34"/>
      <c r="I191" s="20"/>
    </row>
    <row r="192" s="18" customFormat="1" spans="3:9">
      <c r="C192" s="19"/>
      <c r="F192" s="34"/>
      <c r="I192" s="20"/>
    </row>
    <row r="193" s="18" customFormat="1" spans="3:9">
      <c r="C193" s="19"/>
      <c r="F193" s="34"/>
      <c r="I193" s="20"/>
    </row>
    <row r="194" s="18" customFormat="1" spans="3:9">
      <c r="C194" s="19"/>
      <c r="F194" s="34"/>
      <c r="I194" s="20"/>
    </row>
    <row r="195" s="18" customFormat="1" spans="3:9">
      <c r="C195" s="19"/>
      <c r="F195" s="34"/>
      <c r="I195" s="20"/>
    </row>
    <row r="196" s="18" customFormat="1" spans="3:9">
      <c r="C196" s="19"/>
      <c r="F196" s="34"/>
      <c r="I196" s="20"/>
    </row>
    <row r="197" s="18" customFormat="1" spans="3:9">
      <c r="C197" s="19"/>
      <c r="F197" s="34"/>
      <c r="I197" s="20"/>
    </row>
    <row r="198" s="18" customFormat="1" spans="3:9">
      <c r="C198" s="19"/>
      <c r="F198" s="34"/>
      <c r="I198" s="20"/>
    </row>
    <row r="199" s="18" customFormat="1" spans="3:9">
      <c r="C199" s="19"/>
      <c r="F199" s="34"/>
      <c r="I199" s="20"/>
    </row>
    <row r="200" s="18" customFormat="1" spans="3:9">
      <c r="C200" s="19"/>
      <c r="F200" s="34"/>
      <c r="I200" s="20"/>
    </row>
    <row r="201" s="18" customFormat="1" spans="3:9">
      <c r="C201" s="19"/>
      <c r="F201" s="34"/>
      <c r="I201" s="20"/>
    </row>
    <row r="202" s="18" customFormat="1" spans="3:9">
      <c r="C202" s="19"/>
      <c r="F202" s="34"/>
      <c r="I202" s="20"/>
    </row>
    <row r="203" s="18" customFormat="1" spans="3:9">
      <c r="C203" s="19"/>
      <c r="F203" s="34"/>
      <c r="I203" s="20"/>
    </row>
    <row r="204" s="18" customFormat="1" spans="3:9">
      <c r="C204" s="19"/>
      <c r="F204" s="34"/>
      <c r="I204" s="20"/>
    </row>
    <row r="205" s="18" customFormat="1" spans="3:9">
      <c r="C205" s="19"/>
      <c r="F205" s="34"/>
      <c r="I205" s="20"/>
    </row>
    <row r="206" s="18" customFormat="1" spans="3:9">
      <c r="C206" s="19"/>
      <c r="F206" s="34"/>
      <c r="I206" s="20"/>
    </row>
    <row r="207" s="18" customFormat="1" spans="3:9">
      <c r="C207" s="19"/>
      <c r="F207" s="34"/>
      <c r="I207" s="20"/>
    </row>
    <row r="208" s="18" customFormat="1" spans="3:9">
      <c r="C208" s="19"/>
      <c r="F208" s="34"/>
      <c r="I208" s="20"/>
    </row>
    <row r="209" s="18" customFormat="1" spans="3:9">
      <c r="C209" s="19"/>
      <c r="F209" s="34"/>
      <c r="I209" s="20"/>
    </row>
    <row r="210" s="18" customFormat="1" spans="3:9">
      <c r="C210" s="19"/>
      <c r="F210" s="34"/>
      <c r="I210" s="20"/>
    </row>
    <row r="211" s="18" customFormat="1" spans="3:9">
      <c r="C211" s="19"/>
      <c r="F211" s="34"/>
      <c r="I211" s="20"/>
    </row>
    <row r="212" s="18" customFormat="1" spans="3:9">
      <c r="C212" s="19"/>
      <c r="F212" s="34"/>
      <c r="I212" s="20"/>
    </row>
    <row r="213" s="18" customFormat="1" spans="3:9">
      <c r="C213" s="19"/>
      <c r="F213" s="34"/>
      <c r="I213" s="20"/>
    </row>
    <row r="214" s="18" customFormat="1" spans="3:9">
      <c r="C214" s="19"/>
      <c r="F214" s="34"/>
      <c r="I214" s="20"/>
    </row>
    <row r="215" s="18" customFormat="1" spans="3:9">
      <c r="C215" s="19"/>
      <c r="F215" s="34"/>
      <c r="I215" s="20"/>
    </row>
    <row r="216" s="18" customFormat="1" spans="3:9">
      <c r="C216" s="19"/>
      <c r="F216" s="34"/>
      <c r="I216" s="20"/>
    </row>
    <row r="217" s="18" customFormat="1" spans="3:9">
      <c r="C217" s="19"/>
      <c r="F217" s="34"/>
      <c r="I217" s="20"/>
    </row>
    <row r="218" s="18" customFormat="1" spans="3:9">
      <c r="C218" s="19"/>
      <c r="F218" s="34"/>
      <c r="I218" s="20"/>
    </row>
    <row r="219" s="18" customFormat="1" spans="3:9">
      <c r="C219" s="19"/>
      <c r="F219" s="34"/>
      <c r="I219" s="20"/>
    </row>
    <row r="220" s="18" customFormat="1" spans="3:9">
      <c r="C220" s="19"/>
      <c r="F220" s="34"/>
      <c r="I220" s="20"/>
    </row>
    <row r="221" s="18" customFormat="1" spans="3:9">
      <c r="C221" s="19"/>
      <c r="F221" s="34"/>
      <c r="I221" s="20"/>
    </row>
    <row r="222" s="18" customFormat="1" spans="3:9">
      <c r="C222" s="19"/>
      <c r="F222" s="34"/>
      <c r="I222" s="20"/>
    </row>
    <row r="223" s="18" customFormat="1" spans="3:9">
      <c r="C223" s="19"/>
      <c r="F223" s="34"/>
      <c r="I223" s="20"/>
    </row>
    <row r="224" s="18" customFormat="1" spans="3:9">
      <c r="C224" s="19"/>
      <c r="F224" s="34"/>
      <c r="I224" s="20"/>
    </row>
    <row r="225" s="18" customFormat="1" spans="3:9">
      <c r="C225" s="19"/>
      <c r="F225" s="34"/>
      <c r="I225" s="20"/>
    </row>
    <row r="226" s="18" customFormat="1" spans="3:9">
      <c r="C226" s="19"/>
      <c r="F226" s="34"/>
      <c r="I226" s="20"/>
    </row>
    <row r="227" s="18" customFormat="1" spans="3:9">
      <c r="C227" s="19"/>
      <c r="F227" s="34"/>
      <c r="I227" s="20"/>
    </row>
    <row r="228" s="18" customFormat="1" spans="3:9">
      <c r="C228" s="19"/>
      <c r="F228" s="34"/>
      <c r="I228" s="20"/>
    </row>
    <row r="229" s="18" customFormat="1" spans="3:9">
      <c r="C229" s="19"/>
      <c r="F229" s="34"/>
      <c r="I229" s="20"/>
    </row>
    <row r="230" s="18" customFormat="1" spans="3:9">
      <c r="C230" s="19"/>
      <c r="F230" s="34"/>
      <c r="I230" s="20"/>
    </row>
    <row r="231" s="18" customFormat="1" spans="3:9">
      <c r="C231" s="19"/>
      <c r="F231" s="34"/>
      <c r="I231" s="20"/>
    </row>
    <row r="232" s="18" customFormat="1" spans="3:9">
      <c r="C232" s="19"/>
      <c r="F232" s="34"/>
      <c r="I232" s="20"/>
    </row>
    <row r="233" s="18" customFormat="1" spans="2:9">
      <c r="B233" s="35"/>
      <c r="C233" s="19"/>
      <c r="D233" s="36"/>
      <c r="E233" s="36"/>
      <c r="F233" s="37"/>
      <c r="I233" s="20"/>
    </row>
  </sheetData>
  <mergeCells count="1">
    <mergeCell ref="A1:F1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4"/>
  <sheetViews>
    <sheetView workbookViewId="0">
      <selection activeCell="J27" sqref="J27"/>
    </sheetView>
  </sheetViews>
  <sheetFormatPr defaultColWidth="9" defaultRowHeight="14.4" outlineLevelCol="3"/>
  <cols>
    <col min="1" max="1" width="14.6111111111111" customWidth="1"/>
    <col min="2" max="2" width="16.6018518518519" customWidth="1"/>
    <col min="3" max="3" width="21.6296296296296" customWidth="1"/>
  </cols>
  <sheetData>
    <row r="1" spans="1:4">
      <c r="A1" s="10" t="s">
        <v>291</v>
      </c>
      <c r="B1" s="10"/>
      <c r="C1" s="10"/>
      <c r="D1" s="10"/>
    </row>
    <row r="2" ht="43.2" spans="1:4">
      <c r="A2" s="11" t="s">
        <v>41</v>
      </c>
      <c r="B2" s="11" t="s">
        <v>250</v>
      </c>
      <c r="C2" s="11" t="s">
        <v>251</v>
      </c>
      <c r="D2" s="11" t="s">
        <v>292</v>
      </c>
    </row>
    <row r="3" ht="15" customHeight="1" spans="1:4">
      <c r="A3" s="106" t="s">
        <v>66</v>
      </c>
      <c r="B3" s="12" t="s">
        <v>191</v>
      </c>
      <c r="C3" s="13" t="s">
        <v>192</v>
      </c>
      <c r="D3" s="14" t="s">
        <v>293</v>
      </c>
    </row>
    <row r="4" ht="15" customHeight="1" spans="1:4">
      <c r="A4" s="106" t="s">
        <v>68</v>
      </c>
      <c r="B4" s="12" t="s">
        <v>193</v>
      </c>
      <c r="C4" s="12" t="s">
        <v>69</v>
      </c>
      <c r="D4" s="14" t="s">
        <v>294</v>
      </c>
    </row>
    <row r="5" ht="15" customHeight="1" spans="1:4">
      <c r="A5" s="106" t="s">
        <v>70</v>
      </c>
      <c r="B5" s="12" t="s">
        <v>195</v>
      </c>
      <c r="C5" s="12" t="s">
        <v>71</v>
      </c>
      <c r="D5" s="14" t="s">
        <v>295</v>
      </c>
    </row>
    <row r="6" ht="15" customHeight="1" spans="1:4">
      <c r="A6" s="106" t="s">
        <v>72</v>
      </c>
      <c r="B6" s="12" t="s">
        <v>197</v>
      </c>
      <c r="C6" s="15" t="s">
        <v>73</v>
      </c>
      <c r="D6" s="14" t="s">
        <v>296</v>
      </c>
    </row>
    <row r="7" ht="15" customHeight="1" spans="1:4">
      <c r="A7" s="106" t="s">
        <v>74</v>
      </c>
      <c r="B7" s="106" t="s">
        <v>148</v>
      </c>
      <c r="C7" s="12" t="s">
        <v>75</v>
      </c>
      <c r="D7" s="14" t="s">
        <v>297</v>
      </c>
    </row>
    <row r="8" ht="15" customHeight="1" spans="1:4">
      <c r="A8" s="106" t="s">
        <v>76</v>
      </c>
      <c r="B8" s="12" t="s">
        <v>199</v>
      </c>
      <c r="C8" s="12" t="s">
        <v>77</v>
      </c>
      <c r="D8" s="14" t="s">
        <v>298</v>
      </c>
    </row>
    <row r="9" ht="15" customHeight="1" spans="1:4">
      <c r="A9" s="106" t="s">
        <v>78</v>
      </c>
      <c r="B9" s="12" t="s">
        <v>201</v>
      </c>
      <c r="C9" s="12" t="s">
        <v>79</v>
      </c>
      <c r="D9" s="14" t="s">
        <v>299</v>
      </c>
    </row>
    <row r="10" ht="15" customHeight="1" spans="1:4">
      <c r="A10" s="106" t="s">
        <v>80</v>
      </c>
      <c r="B10" s="12" t="s">
        <v>203</v>
      </c>
      <c r="C10" s="12" t="s">
        <v>81</v>
      </c>
      <c r="D10" s="14" t="s">
        <v>300</v>
      </c>
    </row>
    <row r="11" ht="15" customHeight="1" spans="1:4">
      <c r="A11" s="106" t="s">
        <v>82</v>
      </c>
      <c r="B11" s="12" t="s">
        <v>205</v>
      </c>
      <c r="C11" s="12" t="s">
        <v>83</v>
      </c>
      <c r="D11" s="14" t="s">
        <v>301</v>
      </c>
    </row>
    <row r="12" ht="15" customHeight="1" spans="1:4">
      <c r="A12" s="106" t="s">
        <v>84</v>
      </c>
      <c r="B12" s="12" t="s">
        <v>207</v>
      </c>
      <c r="C12" s="12" t="s">
        <v>85</v>
      </c>
      <c r="D12" s="14" t="s">
        <v>302</v>
      </c>
    </row>
    <row r="13" ht="15" customHeight="1" spans="1:4">
      <c r="A13" s="106" t="s">
        <v>86</v>
      </c>
      <c r="B13" s="12" t="s">
        <v>209</v>
      </c>
      <c r="C13" s="12" t="s">
        <v>87</v>
      </c>
      <c r="D13" s="14" t="s">
        <v>303</v>
      </c>
    </row>
    <row r="14" ht="15" customHeight="1" spans="1:4">
      <c r="A14" s="106" t="s">
        <v>88</v>
      </c>
      <c r="B14" s="12" t="s">
        <v>211</v>
      </c>
      <c r="C14" s="12" t="s">
        <v>89</v>
      </c>
      <c r="D14" s="14" t="s">
        <v>304</v>
      </c>
    </row>
    <row r="15" ht="15" customHeight="1" spans="1:4">
      <c r="A15" s="106" t="s">
        <v>90</v>
      </c>
      <c r="B15" s="12" t="s">
        <v>213</v>
      </c>
      <c r="C15" s="16" t="s">
        <v>180</v>
      </c>
      <c r="D15" s="14" t="s">
        <v>305</v>
      </c>
    </row>
    <row r="16" ht="15" customHeight="1" spans="1:4">
      <c r="A16" s="106" t="s">
        <v>92</v>
      </c>
      <c r="B16" s="12" t="s">
        <v>215</v>
      </c>
      <c r="C16" s="17" t="s">
        <v>181</v>
      </c>
      <c r="D16" s="14" t="s">
        <v>306</v>
      </c>
    </row>
    <row r="17" ht="15" customHeight="1" spans="1:4">
      <c r="A17" s="106" t="s">
        <v>94</v>
      </c>
      <c r="B17" s="12" t="s">
        <v>217</v>
      </c>
      <c r="C17" s="16" t="s">
        <v>182</v>
      </c>
      <c r="D17" s="14" t="s">
        <v>307</v>
      </c>
    </row>
    <row r="18" ht="15" customHeight="1" spans="1:4">
      <c r="A18" s="106" t="s">
        <v>96</v>
      </c>
      <c r="B18" s="12" t="s">
        <v>158</v>
      </c>
      <c r="C18" s="17" t="s">
        <v>157</v>
      </c>
      <c r="D18" s="14" t="s">
        <v>308</v>
      </c>
    </row>
    <row r="19" ht="15" customHeight="1" spans="1:4">
      <c r="A19" s="106" t="s">
        <v>98</v>
      </c>
      <c r="B19" s="12" t="s">
        <v>159</v>
      </c>
      <c r="C19" s="17" t="s">
        <v>99</v>
      </c>
      <c r="D19" s="14" t="s">
        <v>309</v>
      </c>
    </row>
    <row r="20" ht="15" customHeight="1" spans="1:4">
      <c r="A20" s="106" t="s">
        <v>100</v>
      </c>
      <c r="B20" s="12" t="s">
        <v>160</v>
      </c>
      <c r="C20" s="17" t="s">
        <v>101</v>
      </c>
      <c r="D20" s="14" t="s">
        <v>310</v>
      </c>
    </row>
    <row r="21" ht="15" customHeight="1" spans="1:4">
      <c r="A21" s="106" t="s">
        <v>102</v>
      </c>
      <c r="B21" s="12" t="s">
        <v>161</v>
      </c>
      <c r="C21" s="17" t="s">
        <v>103</v>
      </c>
      <c r="D21" s="14" t="s">
        <v>311</v>
      </c>
    </row>
    <row r="22" ht="15" customHeight="1" spans="1:4">
      <c r="A22" s="106" t="s">
        <v>104</v>
      </c>
      <c r="B22" s="12" t="s">
        <v>223</v>
      </c>
      <c r="C22" s="17" t="s">
        <v>105</v>
      </c>
      <c r="D22" s="14" t="s">
        <v>312</v>
      </c>
    </row>
    <row r="23" ht="15" customHeight="1" spans="1:4">
      <c r="A23" s="106" t="s">
        <v>106</v>
      </c>
      <c r="B23" s="12" t="s">
        <v>150</v>
      </c>
      <c r="C23" s="12" t="s">
        <v>107</v>
      </c>
      <c r="D23" s="14" t="s">
        <v>313</v>
      </c>
    </row>
    <row r="24" ht="15" customHeight="1" spans="1:4">
      <c r="A24" s="106" t="s">
        <v>108</v>
      </c>
      <c r="B24" s="12" t="s">
        <v>226</v>
      </c>
      <c r="C24" s="12" t="s">
        <v>109</v>
      </c>
      <c r="D24" s="14" t="s">
        <v>314</v>
      </c>
    </row>
    <row r="25" ht="15" customHeight="1" spans="1:4">
      <c r="A25" s="106" t="s">
        <v>110</v>
      </c>
      <c r="B25" s="12" t="s">
        <v>228</v>
      </c>
      <c r="C25" s="12" t="s">
        <v>111</v>
      </c>
      <c r="D25" s="14" t="s">
        <v>315</v>
      </c>
    </row>
    <row r="26" ht="15" customHeight="1" spans="1:4">
      <c r="A26" s="106" t="s">
        <v>112</v>
      </c>
      <c r="B26" s="12" t="s">
        <v>165</v>
      </c>
      <c r="C26" s="12" t="s">
        <v>113</v>
      </c>
      <c r="D26" s="14" t="s">
        <v>305</v>
      </c>
    </row>
    <row r="27" ht="15" customHeight="1" spans="1:4">
      <c r="A27" s="106" t="s">
        <v>114</v>
      </c>
      <c r="B27" s="12" t="s">
        <v>162</v>
      </c>
      <c r="C27" s="12" t="s">
        <v>115</v>
      </c>
      <c r="D27" s="14" t="s">
        <v>303</v>
      </c>
    </row>
    <row r="28" ht="15" customHeight="1" spans="1:4">
      <c r="A28" s="106" t="s">
        <v>116</v>
      </c>
      <c r="B28" s="12" t="s">
        <v>232</v>
      </c>
      <c r="C28" s="12" t="s">
        <v>117</v>
      </c>
      <c r="D28" s="14" t="s">
        <v>316</v>
      </c>
    </row>
    <row r="29" ht="15" customHeight="1" spans="1:4">
      <c r="A29" s="106" t="s">
        <v>118</v>
      </c>
      <c r="B29" s="12" t="s">
        <v>164</v>
      </c>
      <c r="C29" s="12" t="s">
        <v>119</v>
      </c>
      <c r="D29" s="14" t="s">
        <v>317</v>
      </c>
    </row>
    <row r="30" ht="15" customHeight="1" spans="1:4">
      <c r="A30" s="106" t="s">
        <v>120</v>
      </c>
      <c r="B30" s="12" t="s">
        <v>235</v>
      </c>
      <c r="C30" s="12" t="s">
        <v>121</v>
      </c>
      <c r="D30" s="14" t="s">
        <v>318</v>
      </c>
    </row>
    <row r="31" ht="15" customHeight="1" spans="1:4">
      <c r="A31" s="106" t="s">
        <v>122</v>
      </c>
      <c r="B31" s="12" t="s">
        <v>237</v>
      </c>
      <c r="C31" s="12" t="s">
        <v>123</v>
      </c>
      <c r="D31" s="14" t="s">
        <v>319</v>
      </c>
    </row>
    <row r="32" ht="15" customHeight="1" spans="1:4">
      <c r="A32" s="106" t="s">
        <v>124</v>
      </c>
      <c r="B32" s="12" t="s">
        <v>239</v>
      </c>
      <c r="C32" s="12" t="s">
        <v>125</v>
      </c>
      <c r="D32" s="14" t="s">
        <v>320</v>
      </c>
    </row>
    <row r="33" ht="15" customHeight="1" spans="1:4">
      <c r="A33" s="106" t="s">
        <v>126</v>
      </c>
      <c r="B33" s="12" t="s">
        <v>241</v>
      </c>
      <c r="C33" s="12" t="s">
        <v>127</v>
      </c>
      <c r="D33" s="14" t="s">
        <v>321</v>
      </c>
    </row>
    <row r="34" ht="15" customHeight="1" spans="1:4">
      <c r="A34" s="106" t="s">
        <v>128</v>
      </c>
      <c r="B34" s="106" t="s">
        <v>243</v>
      </c>
      <c r="C34" s="12" t="s">
        <v>129</v>
      </c>
      <c r="D34" s="14" t="s">
        <v>322</v>
      </c>
    </row>
  </sheetData>
  <mergeCells count="1">
    <mergeCell ref="A1:D1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workbookViewId="0">
      <selection activeCell="L36" sqref="L36"/>
    </sheetView>
  </sheetViews>
  <sheetFormatPr defaultColWidth="9" defaultRowHeight="14.4" outlineLevelRow="2" outlineLevelCol="2"/>
  <cols>
    <col min="1" max="1" width="14.7777777777778" style="4" customWidth="1"/>
    <col min="2" max="2" width="16.6018518518519" style="4" customWidth="1"/>
    <col min="3" max="3" width="16.4444444444444" style="4" customWidth="1"/>
    <col min="4" max="16384" width="9" style="4"/>
  </cols>
  <sheetData>
    <row r="1" s="4" customFormat="1" spans="1:3">
      <c r="A1" s="5" t="s">
        <v>323</v>
      </c>
      <c r="B1" s="5"/>
      <c r="C1" s="5"/>
    </row>
    <row r="2" s="4" customFormat="1" spans="1:3">
      <c r="A2" s="6" t="s">
        <v>324</v>
      </c>
      <c r="B2" s="6" t="s">
        <v>325</v>
      </c>
      <c r="C2" s="6" t="s">
        <v>326</v>
      </c>
    </row>
    <row r="3" s="4" customFormat="1" spans="1:3">
      <c r="A3" s="6" t="s">
        <v>327</v>
      </c>
      <c r="B3" s="8" t="s">
        <v>328</v>
      </c>
      <c r="C3" s="9">
        <v>0.95</v>
      </c>
    </row>
  </sheetData>
  <mergeCells count="1">
    <mergeCell ref="A1:C1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workbookViewId="0">
      <selection activeCell="B14" sqref="B14"/>
    </sheetView>
  </sheetViews>
  <sheetFormatPr defaultColWidth="9" defaultRowHeight="14.4" outlineLevelRow="2" outlineLevelCol="2"/>
  <cols>
    <col min="1" max="1" width="34" style="4" customWidth="1"/>
    <col min="2" max="2" width="19.212962962963" style="4" customWidth="1"/>
    <col min="3" max="3" width="23.7777777777778" style="4" customWidth="1"/>
    <col min="4" max="16384" width="9" style="4"/>
  </cols>
  <sheetData>
    <row r="1" s="4" customFormat="1" spans="1:3">
      <c r="A1" s="5" t="s">
        <v>329</v>
      </c>
      <c r="B1" s="5"/>
      <c r="C1" s="5"/>
    </row>
    <row r="2" s="4" customFormat="1" spans="1:3">
      <c r="A2" s="6" t="s">
        <v>324</v>
      </c>
      <c r="B2" s="6" t="s">
        <v>330</v>
      </c>
      <c r="C2" s="6" t="s">
        <v>326</v>
      </c>
    </row>
    <row r="3" s="4" customFormat="1" spans="1:3">
      <c r="A3" s="7" t="s">
        <v>331</v>
      </c>
      <c r="B3" s="7">
        <v>91</v>
      </c>
      <c r="C3" s="7">
        <v>97.31</v>
      </c>
    </row>
  </sheetData>
  <mergeCells count="1">
    <mergeCell ref="A1:C1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workbookViewId="0">
      <selection activeCell="A1" sqref="A1:D1"/>
    </sheetView>
  </sheetViews>
  <sheetFormatPr defaultColWidth="9" defaultRowHeight="14.4" outlineLevelRow="5" outlineLevelCol="3"/>
  <cols>
    <col min="2" max="2" width="15.1111111111111" customWidth="1"/>
    <col min="3" max="3" width="10.3333333333333" customWidth="1"/>
    <col min="4" max="4" width="11.7777777777778" customWidth="1"/>
  </cols>
  <sheetData>
    <row r="1" spans="1:4">
      <c r="A1" s="1" t="s">
        <v>332</v>
      </c>
      <c r="B1" s="1"/>
      <c r="C1" s="1"/>
      <c r="D1" s="1"/>
    </row>
    <row r="2" spans="1:4">
      <c r="A2" s="2" t="s">
        <v>188</v>
      </c>
      <c r="B2" s="2" t="s">
        <v>333</v>
      </c>
      <c r="C2" s="2" t="s">
        <v>334</v>
      </c>
      <c r="D2" s="2" t="s">
        <v>335</v>
      </c>
    </row>
    <row r="3" spans="1:4">
      <c r="A3" s="3">
        <v>1</v>
      </c>
      <c r="B3" s="3"/>
      <c r="C3" s="3"/>
      <c r="D3" s="3"/>
    </row>
    <row r="4" spans="1:4">
      <c r="A4" s="3">
        <v>2</v>
      </c>
      <c r="B4" s="3"/>
      <c r="C4" s="3"/>
      <c r="D4" s="3"/>
    </row>
    <row r="5" spans="1:4">
      <c r="A5" s="3">
        <v>3</v>
      </c>
      <c r="B5" s="3"/>
      <c r="C5" s="3"/>
      <c r="D5" s="3"/>
    </row>
    <row r="6" spans="1:4">
      <c r="A6" s="2" t="s">
        <v>336</v>
      </c>
      <c r="B6" s="3"/>
      <c r="C6" s="3"/>
      <c r="D6" s="3"/>
    </row>
  </sheetData>
  <mergeCells count="1">
    <mergeCell ref="A1:D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66"/>
  <sheetViews>
    <sheetView workbookViewId="0">
      <selection activeCell="X32" sqref="X32"/>
    </sheetView>
  </sheetViews>
  <sheetFormatPr defaultColWidth="9" defaultRowHeight="13.8"/>
  <cols>
    <col min="1" max="1" width="5.21296296296296" style="77" customWidth="1"/>
    <col min="2" max="2" width="17.8796296296296" style="77" customWidth="1"/>
    <col min="3" max="3" width="6.87962962962963" style="77" customWidth="1"/>
    <col min="4" max="4" width="7.21296296296296" style="77" customWidth="1"/>
    <col min="5" max="5" width="5.33333333333333" style="77" customWidth="1"/>
    <col min="6" max="6" width="5.21296296296296" style="77" customWidth="1"/>
    <col min="7" max="7" width="7.21296296296296" style="78" customWidth="1"/>
    <col min="8" max="8" width="5.21296296296296" style="79" customWidth="1"/>
    <col min="9" max="9" width="5.55555555555556" style="79" customWidth="1"/>
    <col min="10" max="10" width="6.75" style="79" customWidth="1"/>
    <col min="11" max="11" width="5.62962962962963" style="77" customWidth="1"/>
    <col min="12" max="12" width="5.37962962962963" style="77" customWidth="1"/>
    <col min="13" max="13" width="6.25" style="77" customWidth="1"/>
    <col min="14" max="14" width="6.62962962962963" style="77" customWidth="1"/>
    <col min="15" max="16" width="5.87962962962963" style="77" customWidth="1"/>
    <col min="17" max="17" width="6.25" style="77" customWidth="1"/>
    <col min="18" max="18" width="7.12962962962963" style="77" customWidth="1"/>
    <col min="19" max="19" width="11" style="77" customWidth="1"/>
    <col min="20" max="20" width="17.75" style="77" customWidth="1"/>
    <col min="21" max="32" width="9" style="58"/>
    <col min="33" max="16384" width="9" style="77"/>
  </cols>
  <sheetData>
    <row r="1" s="76" customFormat="1" ht="39" customHeight="1" spans="1:20">
      <c r="A1" s="11" t="s">
        <v>41</v>
      </c>
      <c r="B1" s="11" t="s">
        <v>42</v>
      </c>
      <c r="C1" s="11" t="s">
        <v>43</v>
      </c>
      <c r="D1" s="11" t="s">
        <v>44</v>
      </c>
      <c r="E1" s="11" t="s">
        <v>45</v>
      </c>
      <c r="F1" s="11"/>
      <c r="G1" s="11" t="s">
        <v>46</v>
      </c>
      <c r="H1" s="11"/>
      <c r="I1" s="11"/>
      <c r="J1" s="11" t="s">
        <v>47</v>
      </c>
      <c r="K1" s="11"/>
      <c r="L1" s="11"/>
      <c r="M1" s="11"/>
      <c r="N1" s="11"/>
      <c r="O1" s="11"/>
      <c r="P1" s="11"/>
      <c r="Q1" s="11"/>
      <c r="R1" s="11"/>
      <c r="S1" s="44" t="s">
        <v>48</v>
      </c>
      <c r="T1" s="44" t="s">
        <v>49</v>
      </c>
    </row>
    <row r="2" s="76" customFormat="1" ht="41.25" customHeight="1" spans="1:20">
      <c r="A2" s="11"/>
      <c r="B2" s="11"/>
      <c r="C2" s="11"/>
      <c r="D2" s="11"/>
      <c r="E2" s="80" t="s">
        <v>50</v>
      </c>
      <c r="F2" s="81" t="s">
        <v>51</v>
      </c>
      <c r="G2" s="82" t="s">
        <v>52</v>
      </c>
      <c r="H2" s="81" t="s">
        <v>53</v>
      </c>
      <c r="I2" s="81" t="s">
        <v>54</v>
      </c>
      <c r="J2" s="81" t="s">
        <v>55</v>
      </c>
      <c r="K2" s="81" t="s">
        <v>56</v>
      </c>
      <c r="L2" s="81" t="s">
        <v>57</v>
      </c>
      <c r="M2" s="81" t="s">
        <v>58</v>
      </c>
      <c r="N2" s="81" t="s">
        <v>59</v>
      </c>
      <c r="O2" s="81" t="s">
        <v>60</v>
      </c>
      <c r="P2" s="81" t="s">
        <v>61</v>
      </c>
      <c r="Q2" s="81" t="s">
        <v>62</v>
      </c>
      <c r="R2" s="81" t="s">
        <v>63</v>
      </c>
      <c r="S2" s="44"/>
      <c r="T2" s="44"/>
    </row>
    <row r="3" s="77" customFormat="1" ht="21" customHeight="1" spans="1:20">
      <c r="A3" s="61"/>
      <c r="B3" s="61" t="s">
        <v>64</v>
      </c>
      <c r="C3" s="61">
        <v>1</v>
      </c>
      <c r="D3" s="61">
        <v>450</v>
      </c>
      <c r="E3" s="61">
        <v>40</v>
      </c>
      <c r="F3" s="61">
        <v>95</v>
      </c>
      <c r="G3" s="83">
        <v>6</v>
      </c>
      <c r="H3" s="61">
        <v>250</v>
      </c>
      <c r="I3" s="61">
        <v>194</v>
      </c>
      <c r="J3" s="83">
        <v>45</v>
      </c>
      <c r="K3" s="83">
        <v>118</v>
      </c>
      <c r="L3" s="83">
        <v>73</v>
      </c>
      <c r="M3" s="83">
        <v>90</v>
      </c>
      <c r="N3" s="83">
        <v>75</v>
      </c>
      <c r="O3" s="83">
        <v>31</v>
      </c>
      <c r="P3" s="83">
        <v>17</v>
      </c>
      <c r="Q3" s="89">
        <v>1</v>
      </c>
      <c r="R3" s="89">
        <v>0</v>
      </c>
      <c r="S3" s="90">
        <f t="shared" ref="S3:S36" si="0">(E3+F3)/D3</f>
        <v>0.3</v>
      </c>
      <c r="T3" s="90">
        <f>404/426</f>
        <v>0.948356807511737</v>
      </c>
    </row>
    <row r="4" s="77" customFormat="1" ht="14.4" spans="1:20">
      <c r="A4" s="84" t="s">
        <v>65</v>
      </c>
      <c r="B4" s="85"/>
      <c r="C4" s="85"/>
      <c r="D4" s="85"/>
      <c r="E4" s="85"/>
      <c r="F4" s="85"/>
      <c r="G4" s="86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91"/>
    </row>
    <row r="5" s="77" customFormat="1" ht="15" customHeight="1" spans="1:20">
      <c r="A5" s="105" t="s">
        <v>66</v>
      </c>
      <c r="B5" s="61" t="s">
        <v>67</v>
      </c>
      <c r="C5" s="61">
        <v>1</v>
      </c>
      <c r="D5" s="61">
        <v>16</v>
      </c>
      <c r="E5" s="61">
        <v>0</v>
      </c>
      <c r="F5" s="61">
        <v>5</v>
      </c>
      <c r="G5" s="83">
        <v>0</v>
      </c>
      <c r="H5" s="61">
        <v>5</v>
      </c>
      <c r="I5" s="61">
        <v>11</v>
      </c>
      <c r="J5" s="61">
        <v>0</v>
      </c>
      <c r="K5" s="61">
        <v>3</v>
      </c>
      <c r="L5" s="61">
        <v>6</v>
      </c>
      <c r="M5" s="61">
        <v>6</v>
      </c>
      <c r="N5" s="61">
        <v>1</v>
      </c>
      <c r="O5" s="61">
        <v>0</v>
      </c>
      <c r="P5" s="61">
        <v>0</v>
      </c>
      <c r="Q5" s="61">
        <v>0</v>
      </c>
      <c r="R5" s="61">
        <v>0</v>
      </c>
      <c r="S5" s="92">
        <f t="shared" si="0"/>
        <v>0.3125</v>
      </c>
      <c r="T5" s="92">
        <v>1</v>
      </c>
    </row>
    <row r="6" s="77" customFormat="1" ht="15" customHeight="1" spans="1:20">
      <c r="A6" s="105" t="s">
        <v>68</v>
      </c>
      <c r="B6" s="61" t="s">
        <v>69</v>
      </c>
      <c r="C6" s="61">
        <v>1</v>
      </c>
      <c r="D6" s="61">
        <v>15</v>
      </c>
      <c r="E6" s="61">
        <v>1</v>
      </c>
      <c r="F6" s="61">
        <v>4</v>
      </c>
      <c r="G6" s="83">
        <v>0</v>
      </c>
      <c r="H6" s="61">
        <v>8</v>
      </c>
      <c r="I6" s="61">
        <v>7</v>
      </c>
      <c r="J6" s="61">
        <v>2</v>
      </c>
      <c r="K6" s="61">
        <v>3</v>
      </c>
      <c r="L6" s="61">
        <v>3</v>
      </c>
      <c r="M6" s="61">
        <v>3</v>
      </c>
      <c r="N6" s="61">
        <v>3</v>
      </c>
      <c r="O6" s="61">
        <v>1</v>
      </c>
      <c r="P6" s="61">
        <v>0</v>
      </c>
      <c r="Q6" s="61">
        <v>0</v>
      </c>
      <c r="R6" s="61">
        <v>0</v>
      </c>
      <c r="S6" s="92">
        <f t="shared" si="0"/>
        <v>0.333333333333333</v>
      </c>
      <c r="T6" s="92">
        <v>1</v>
      </c>
    </row>
    <row r="7" s="77" customFormat="1" ht="15" customHeight="1" spans="1:20">
      <c r="A7" s="105" t="s">
        <v>70</v>
      </c>
      <c r="B7" s="61" t="s">
        <v>71</v>
      </c>
      <c r="C7" s="61">
        <v>1</v>
      </c>
      <c r="D7" s="61">
        <v>14</v>
      </c>
      <c r="E7" s="61">
        <v>3</v>
      </c>
      <c r="F7" s="61">
        <v>4</v>
      </c>
      <c r="G7" s="83">
        <v>0</v>
      </c>
      <c r="H7" s="61">
        <v>1</v>
      </c>
      <c r="I7" s="61">
        <v>13</v>
      </c>
      <c r="J7" s="61">
        <v>1</v>
      </c>
      <c r="K7" s="61">
        <v>4</v>
      </c>
      <c r="L7" s="61">
        <v>1</v>
      </c>
      <c r="M7" s="61">
        <v>2</v>
      </c>
      <c r="N7" s="61">
        <v>3</v>
      </c>
      <c r="O7" s="61">
        <v>3</v>
      </c>
      <c r="P7" s="61">
        <v>0</v>
      </c>
      <c r="Q7" s="61">
        <v>0</v>
      </c>
      <c r="R7" s="61">
        <v>0</v>
      </c>
      <c r="S7" s="92">
        <f t="shared" si="0"/>
        <v>0.5</v>
      </c>
      <c r="T7" s="92">
        <v>1</v>
      </c>
    </row>
    <row r="8" s="77" customFormat="1" ht="15" customHeight="1" spans="1:20">
      <c r="A8" s="105" t="s">
        <v>72</v>
      </c>
      <c r="B8" s="15" t="s">
        <v>73</v>
      </c>
      <c r="C8" s="61">
        <v>1</v>
      </c>
      <c r="D8" s="61">
        <v>17</v>
      </c>
      <c r="E8" s="61">
        <v>3</v>
      </c>
      <c r="F8" s="61">
        <v>3</v>
      </c>
      <c r="G8" s="83">
        <v>0</v>
      </c>
      <c r="H8" s="61">
        <v>0</v>
      </c>
      <c r="I8" s="61">
        <v>17</v>
      </c>
      <c r="J8" s="61">
        <v>2</v>
      </c>
      <c r="K8" s="61">
        <v>8</v>
      </c>
      <c r="L8" s="61">
        <v>2</v>
      </c>
      <c r="M8" s="61">
        <v>2</v>
      </c>
      <c r="N8" s="61">
        <v>3</v>
      </c>
      <c r="O8" s="61">
        <v>0</v>
      </c>
      <c r="P8" s="61">
        <v>0</v>
      </c>
      <c r="Q8" s="61">
        <v>0</v>
      </c>
      <c r="R8" s="61">
        <v>0</v>
      </c>
      <c r="S8" s="92">
        <f t="shared" si="0"/>
        <v>0.352941176470588</v>
      </c>
      <c r="T8" s="92">
        <v>1</v>
      </c>
    </row>
    <row r="9" s="77" customFormat="1" ht="15" customHeight="1" spans="1:20">
      <c r="A9" s="105" t="s">
        <v>74</v>
      </c>
      <c r="B9" s="15" t="s">
        <v>75</v>
      </c>
      <c r="C9" s="61">
        <v>1</v>
      </c>
      <c r="D9" s="61">
        <v>4</v>
      </c>
      <c r="E9" s="61">
        <v>0</v>
      </c>
      <c r="F9" s="61">
        <v>2</v>
      </c>
      <c r="G9" s="83">
        <v>0</v>
      </c>
      <c r="H9" s="61">
        <v>0</v>
      </c>
      <c r="I9" s="61">
        <v>4</v>
      </c>
      <c r="J9" s="61">
        <v>0</v>
      </c>
      <c r="K9" s="61">
        <v>2</v>
      </c>
      <c r="L9" s="61">
        <v>0</v>
      </c>
      <c r="M9" s="61">
        <v>1</v>
      </c>
      <c r="N9" s="61">
        <v>1</v>
      </c>
      <c r="O9" s="61">
        <v>0</v>
      </c>
      <c r="P9" s="61">
        <v>0</v>
      </c>
      <c r="Q9" s="61">
        <v>0</v>
      </c>
      <c r="R9" s="61">
        <v>0</v>
      </c>
      <c r="S9" s="92">
        <f t="shared" si="0"/>
        <v>0.5</v>
      </c>
      <c r="T9" s="92">
        <v>1</v>
      </c>
    </row>
    <row r="10" s="77" customFormat="1" ht="15" customHeight="1" spans="1:20">
      <c r="A10" s="105" t="s">
        <v>76</v>
      </c>
      <c r="B10" s="61" t="s">
        <v>77</v>
      </c>
      <c r="C10" s="61">
        <v>1</v>
      </c>
      <c r="D10" s="61">
        <v>12</v>
      </c>
      <c r="E10" s="61">
        <v>2</v>
      </c>
      <c r="F10" s="61">
        <v>3</v>
      </c>
      <c r="G10" s="83">
        <v>0</v>
      </c>
      <c r="H10" s="61">
        <v>0</v>
      </c>
      <c r="I10" s="61">
        <v>12</v>
      </c>
      <c r="J10" s="61">
        <v>0</v>
      </c>
      <c r="K10" s="61">
        <v>5</v>
      </c>
      <c r="L10" s="61">
        <v>3</v>
      </c>
      <c r="M10" s="61">
        <v>2</v>
      </c>
      <c r="N10" s="61">
        <v>1</v>
      </c>
      <c r="O10" s="61">
        <v>1</v>
      </c>
      <c r="P10" s="61">
        <v>0</v>
      </c>
      <c r="Q10" s="61">
        <v>0</v>
      </c>
      <c r="R10" s="61">
        <v>0</v>
      </c>
      <c r="S10" s="92">
        <f t="shared" si="0"/>
        <v>0.416666666666667</v>
      </c>
      <c r="T10" s="92">
        <v>1</v>
      </c>
    </row>
    <row r="11" s="77" customFormat="1" ht="15" customHeight="1" spans="1:20">
      <c r="A11" s="105" t="s">
        <v>78</v>
      </c>
      <c r="B11" s="61" t="s">
        <v>79</v>
      </c>
      <c r="C11" s="61">
        <v>1</v>
      </c>
      <c r="D11" s="61">
        <v>15</v>
      </c>
      <c r="E11" s="61">
        <v>0</v>
      </c>
      <c r="F11" s="61">
        <v>5</v>
      </c>
      <c r="G11" s="83">
        <v>1</v>
      </c>
      <c r="H11" s="61">
        <v>10</v>
      </c>
      <c r="I11" s="61">
        <v>4</v>
      </c>
      <c r="J11" s="61">
        <v>1</v>
      </c>
      <c r="K11" s="61">
        <v>4</v>
      </c>
      <c r="L11" s="61">
        <v>2</v>
      </c>
      <c r="M11" s="61">
        <v>1</v>
      </c>
      <c r="N11" s="61">
        <v>3</v>
      </c>
      <c r="O11" s="61">
        <v>1</v>
      </c>
      <c r="P11" s="61">
        <v>3</v>
      </c>
      <c r="Q11" s="61">
        <v>0</v>
      </c>
      <c r="R11" s="61">
        <v>0</v>
      </c>
      <c r="S11" s="92">
        <f t="shared" si="0"/>
        <v>0.333333333333333</v>
      </c>
      <c r="T11" s="92">
        <f>13/15</f>
        <v>0.866666666666667</v>
      </c>
    </row>
    <row r="12" s="77" customFormat="1" ht="15" customHeight="1" spans="1:20">
      <c r="A12" s="105" t="s">
        <v>80</v>
      </c>
      <c r="B12" s="61" t="s">
        <v>81</v>
      </c>
      <c r="C12" s="61">
        <v>1</v>
      </c>
      <c r="D12" s="61">
        <v>20</v>
      </c>
      <c r="E12" s="61">
        <v>1</v>
      </c>
      <c r="F12" s="61">
        <v>5</v>
      </c>
      <c r="G12" s="83">
        <v>0</v>
      </c>
      <c r="H12" s="61">
        <v>9</v>
      </c>
      <c r="I12" s="61">
        <v>11</v>
      </c>
      <c r="J12" s="61">
        <v>2</v>
      </c>
      <c r="K12" s="61">
        <v>2</v>
      </c>
      <c r="L12" s="61">
        <v>2</v>
      </c>
      <c r="M12" s="61">
        <v>6</v>
      </c>
      <c r="N12" s="61">
        <v>7</v>
      </c>
      <c r="O12" s="61">
        <v>1</v>
      </c>
      <c r="P12" s="61">
        <v>0</v>
      </c>
      <c r="Q12" s="61">
        <v>0</v>
      </c>
      <c r="R12" s="61">
        <v>0</v>
      </c>
      <c r="S12" s="92">
        <f t="shared" si="0"/>
        <v>0.3</v>
      </c>
      <c r="T12" s="92">
        <f>19/20</f>
        <v>0.95</v>
      </c>
    </row>
    <row r="13" s="77" customFormat="1" ht="15" customHeight="1" spans="1:20">
      <c r="A13" s="105" t="s">
        <v>82</v>
      </c>
      <c r="B13" s="61" t="s">
        <v>83</v>
      </c>
      <c r="C13" s="61">
        <v>1</v>
      </c>
      <c r="D13" s="61">
        <v>8</v>
      </c>
      <c r="E13" s="61">
        <v>0</v>
      </c>
      <c r="F13" s="61">
        <v>3</v>
      </c>
      <c r="G13" s="83">
        <v>0</v>
      </c>
      <c r="H13" s="61">
        <v>4</v>
      </c>
      <c r="I13" s="61">
        <v>4</v>
      </c>
      <c r="J13" s="61">
        <v>1</v>
      </c>
      <c r="K13" s="61">
        <v>1</v>
      </c>
      <c r="L13" s="61">
        <v>3</v>
      </c>
      <c r="M13" s="61">
        <v>3</v>
      </c>
      <c r="N13" s="61">
        <v>0</v>
      </c>
      <c r="O13" s="61">
        <v>0</v>
      </c>
      <c r="P13" s="61">
        <v>0</v>
      </c>
      <c r="Q13" s="61">
        <v>0</v>
      </c>
      <c r="R13" s="61">
        <v>0</v>
      </c>
      <c r="S13" s="92">
        <f t="shared" si="0"/>
        <v>0.375</v>
      </c>
      <c r="T13" s="92">
        <v>1</v>
      </c>
    </row>
    <row r="14" s="77" customFormat="1" ht="15" customHeight="1" spans="1:20">
      <c r="A14" s="105" t="s">
        <v>84</v>
      </c>
      <c r="B14" s="61" t="s">
        <v>85</v>
      </c>
      <c r="C14" s="61">
        <v>1</v>
      </c>
      <c r="D14" s="61">
        <v>12</v>
      </c>
      <c r="E14" s="61">
        <v>1</v>
      </c>
      <c r="F14" s="61">
        <v>3</v>
      </c>
      <c r="G14" s="83">
        <v>0</v>
      </c>
      <c r="H14" s="61">
        <v>3</v>
      </c>
      <c r="I14" s="61">
        <v>9</v>
      </c>
      <c r="J14" s="61">
        <v>1</v>
      </c>
      <c r="K14" s="61">
        <v>4</v>
      </c>
      <c r="L14" s="61">
        <v>1</v>
      </c>
      <c r="M14" s="61">
        <v>4</v>
      </c>
      <c r="N14" s="61">
        <v>1</v>
      </c>
      <c r="O14" s="61">
        <v>1</v>
      </c>
      <c r="P14" s="61">
        <v>0</v>
      </c>
      <c r="Q14" s="61">
        <v>0</v>
      </c>
      <c r="R14" s="61">
        <v>0</v>
      </c>
      <c r="S14" s="92">
        <f t="shared" si="0"/>
        <v>0.333333333333333</v>
      </c>
      <c r="T14" s="92">
        <v>1</v>
      </c>
    </row>
    <row r="15" s="77" customFormat="1" ht="15" customHeight="1" spans="1:20">
      <c r="A15" s="105" t="s">
        <v>86</v>
      </c>
      <c r="B15" s="61" t="s">
        <v>87</v>
      </c>
      <c r="C15" s="61">
        <v>1</v>
      </c>
      <c r="D15" s="61">
        <v>13</v>
      </c>
      <c r="E15" s="61">
        <v>1</v>
      </c>
      <c r="F15" s="61">
        <v>5</v>
      </c>
      <c r="G15" s="83">
        <v>0</v>
      </c>
      <c r="H15" s="61">
        <v>2</v>
      </c>
      <c r="I15" s="61">
        <v>11</v>
      </c>
      <c r="J15" s="61">
        <v>1</v>
      </c>
      <c r="K15" s="61">
        <v>3</v>
      </c>
      <c r="L15" s="61">
        <v>3</v>
      </c>
      <c r="M15" s="61">
        <v>2</v>
      </c>
      <c r="N15" s="61">
        <v>4</v>
      </c>
      <c r="O15" s="61">
        <v>0</v>
      </c>
      <c r="P15" s="61">
        <v>0</v>
      </c>
      <c r="Q15" s="61">
        <v>0</v>
      </c>
      <c r="R15" s="61">
        <v>0</v>
      </c>
      <c r="S15" s="92">
        <f t="shared" si="0"/>
        <v>0.461538461538462</v>
      </c>
      <c r="T15" s="92">
        <f>13/14</f>
        <v>0.928571428571429</v>
      </c>
    </row>
    <row r="16" s="77" customFormat="1" ht="15" customHeight="1" spans="1:20">
      <c r="A16" s="105" t="s">
        <v>88</v>
      </c>
      <c r="B16" s="61" t="s">
        <v>89</v>
      </c>
      <c r="C16" s="61">
        <v>1</v>
      </c>
      <c r="D16" s="61">
        <v>22</v>
      </c>
      <c r="E16" s="61">
        <v>4</v>
      </c>
      <c r="F16" s="61">
        <v>2</v>
      </c>
      <c r="G16" s="83">
        <v>0</v>
      </c>
      <c r="H16" s="61">
        <v>14</v>
      </c>
      <c r="I16" s="61">
        <v>8</v>
      </c>
      <c r="J16" s="61">
        <v>2</v>
      </c>
      <c r="K16" s="61">
        <v>7</v>
      </c>
      <c r="L16" s="61">
        <v>6</v>
      </c>
      <c r="M16" s="61">
        <v>3</v>
      </c>
      <c r="N16" s="61">
        <v>3</v>
      </c>
      <c r="O16" s="61">
        <v>1</v>
      </c>
      <c r="P16" s="61">
        <v>0</v>
      </c>
      <c r="Q16" s="61">
        <v>0</v>
      </c>
      <c r="R16" s="61">
        <v>0</v>
      </c>
      <c r="S16" s="92">
        <f t="shared" si="0"/>
        <v>0.272727272727273</v>
      </c>
      <c r="T16" s="92">
        <f>20/22</f>
        <v>0.909090909090909</v>
      </c>
    </row>
    <row r="17" s="77" customFormat="1" ht="15" customHeight="1" spans="1:20">
      <c r="A17" s="105" t="s">
        <v>90</v>
      </c>
      <c r="B17" s="61" t="s">
        <v>91</v>
      </c>
      <c r="C17" s="61">
        <v>1</v>
      </c>
      <c r="D17" s="61">
        <v>23</v>
      </c>
      <c r="E17" s="61">
        <v>2</v>
      </c>
      <c r="F17" s="61">
        <v>0</v>
      </c>
      <c r="G17" s="83">
        <v>1</v>
      </c>
      <c r="H17" s="61">
        <v>19</v>
      </c>
      <c r="I17" s="61">
        <v>3</v>
      </c>
      <c r="J17" s="61">
        <v>7</v>
      </c>
      <c r="K17" s="61">
        <v>5</v>
      </c>
      <c r="L17" s="61">
        <v>5</v>
      </c>
      <c r="M17" s="61">
        <v>1</v>
      </c>
      <c r="N17" s="61">
        <v>3</v>
      </c>
      <c r="O17" s="61">
        <v>0</v>
      </c>
      <c r="P17" s="61">
        <v>2</v>
      </c>
      <c r="Q17" s="61">
        <v>0</v>
      </c>
      <c r="R17" s="61">
        <v>0</v>
      </c>
      <c r="S17" s="92">
        <f t="shared" si="0"/>
        <v>0.0869565217391304</v>
      </c>
      <c r="T17" s="92">
        <f>22/23</f>
        <v>0.956521739130435</v>
      </c>
    </row>
    <row r="18" s="77" customFormat="1" ht="15" customHeight="1" spans="1:20">
      <c r="A18" s="105" t="s">
        <v>92</v>
      </c>
      <c r="B18" s="67" t="s">
        <v>93</v>
      </c>
      <c r="C18" s="61">
        <v>1</v>
      </c>
      <c r="D18" s="61">
        <v>25</v>
      </c>
      <c r="E18" s="61">
        <v>1</v>
      </c>
      <c r="F18" s="61">
        <v>3</v>
      </c>
      <c r="G18" s="83">
        <v>0</v>
      </c>
      <c r="H18" s="61">
        <v>11</v>
      </c>
      <c r="I18" s="61">
        <v>14</v>
      </c>
      <c r="J18" s="61">
        <v>4</v>
      </c>
      <c r="K18" s="61">
        <v>6</v>
      </c>
      <c r="L18" s="61">
        <v>5</v>
      </c>
      <c r="M18" s="61">
        <v>5</v>
      </c>
      <c r="N18" s="61">
        <v>2</v>
      </c>
      <c r="O18" s="61">
        <v>2</v>
      </c>
      <c r="P18" s="61">
        <v>1</v>
      </c>
      <c r="Q18" s="61">
        <v>0</v>
      </c>
      <c r="R18" s="61">
        <v>0</v>
      </c>
      <c r="S18" s="92">
        <f t="shared" si="0"/>
        <v>0.16</v>
      </c>
      <c r="T18" s="92">
        <f>24/25</f>
        <v>0.96</v>
      </c>
    </row>
    <row r="19" s="77" customFormat="1" ht="15" customHeight="1" spans="1:20">
      <c r="A19" s="105" t="s">
        <v>94</v>
      </c>
      <c r="B19" s="68" t="s">
        <v>95</v>
      </c>
      <c r="C19" s="61">
        <v>1</v>
      </c>
      <c r="D19" s="61">
        <v>16</v>
      </c>
      <c r="E19" s="61">
        <v>3</v>
      </c>
      <c r="F19" s="61">
        <v>1</v>
      </c>
      <c r="G19" s="83">
        <v>0</v>
      </c>
      <c r="H19" s="61">
        <v>7</v>
      </c>
      <c r="I19" s="61">
        <v>9</v>
      </c>
      <c r="J19" s="61">
        <v>2</v>
      </c>
      <c r="K19" s="61">
        <v>7</v>
      </c>
      <c r="L19" s="61">
        <v>2</v>
      </c>
      <c r="M19" s="61">
        <v>2</v>
      </c>
      <c r="N19" s="61">
        <v>3</v>
      </c>
      <c r="O19" s="61">
        <v>0</v>
      </c>
      <c r="P19" s="61">
        <v>0</v>
      </c>
      <c r="Q19" s="61">
        <v>0</v>
      </c>
      <c r="R19" s="61">
        <v>0</v>
      </c>
      <c r="S19" s="92">
        <f t="shared" si="0"/>
        <v>0.25</v>
      </c>
      <c r="T19" s="92">
        <v>1</v>
      </c>
    </row>
    <row r="20" s="77" customFormat="1" ht="15" customHeight="1" spans="1:20">
      <c r="A20" s="105" t="s">
        <v>96</v>
      </c>
      <c r="B20" s="67" t="s">
        <v>97</v>
      </c>
      <c r="C20" s="61">
        <v>1</v>
      </c>
      <c r="D20" s="61">
        <v>10</v>
      </c>
      <c r="E20" s="61">
        <v>1</v>
      </c>
      <c r="F20" s="61">
        <v>1</v>
      </c>
      <c r="G20" s="83">
        <v>1</v>
      </c>
      <c r="H20" s="61">
        <v>7</v>
      </c>
      <c r="I20" s="61">
        <v>2</v>
      </c>
      <c r="J20" s="61">
        <v>1</v>
      </c>
      <c r="K20" s="61">
        <v>2</v>
      </c>
      <c r="L20" s="61">
        <v>1</v>
      </c>
      <c r="M20" s="61">
        <v>2</v>
      </c>
      <c r="N20" s="61">
        <v>2</v>
      </c>
      <c r="O20" s="61">
        <v>1</v>
      </c>
      <c r="P20" s="61">
        <v>1</v>
      </c>
      <c r="Q20" s="61">
        <v>0</v>
      </c>
      <c r="R20" s="61">
        <v>0</v>
      </c>
      <c r="S20" s="92">
        <f t="shared" si="0"/>
        <v>0.2</v>
      </c>
      <c r="T20" s="92">
        <f>9/10</f>
        <v>0.9</v>
      </c>
    </row>
    <row r="21" s="77" customFormat="1" ht="15" customHeight="1" spans="1:20">
      <c r="A21" s="105" t="s">
        <v>98</v>
      </c>
      <c r="B21" s="68" t="s">
        <v>99</v>
      </c>
      <c r="C21" s="61">
        <v>1</v>
      </c>
      <c r="D21" s="61">
        <v>2</v>
      </c>
      <c r="E21" s="61">
        <v>0</v>
      </c>
      <c r="F21" s="61">
        <v>1</v>
      </c>
      <c r="G21" s="83">
        <v>0</v>
      </c>
      <c r="H21" s="61">
        <v>1</v>
      </c>
      <c r="I21" s="61">
        <v>1</v>
      </c>
      <c r="J21" s="61">
        <v>0</v>
      </c>
      <c r="K21" s="61">
        <v>0</v>
      </c>
      <c r="L21" s="61">
        <v>0</v>
      </c>
      <c r="M21" s="61">
        <v>2</v>
      </c>
      <c r="N21" s="61">
        <v>0</v>
      </c>
      <c r="O21" s="61">
        <v>0</v>
      </c>
      <c r="P21" s="61">
        <v>0</v>
      </c>
      <c r="Q21" s="61">
        <v>0</v>
      </c>
      <c r="R21" s="61">
        <v>0</v>
      </c>
      <c r="S21" s="92">
        <f t="shared" si="0"/>
        <v>0.5</v>
      </c>
      <c r="T21" s="92">
        <v>1</v>
      </c>
    </row>
    <row r="22" s="77" customFormat="1" ht="15" customHeight="1" spans="1:20">
      <c r="A22" s="105" t="s">
        <v>100</v>
      </c>
      <c r="B22" s="68" t="s">
        <v>101</v>
      </c>
      <c r="C22" s="61">
        <v>1</v>
      </c>
      <c r="D22" s="61">
        <v>7</v>
      </c>
      <c r="E22" s="61">
        <v>2</v>
      </c>
      <c r="F22" s="61">
        <v>0</v>
      </c>
      <c r="G22" s="83">
        <v>0</v>
      </c>
      <c r="H22" s="61">
        <v>5</v>
      </c>
      <c r="I22" s="61">
        <v>2</v>
      </c>
      <c r="J22" s="61">
        <v>0</v>
      </c>
      <c r="K22" s="61">
        <v>3</v>
      </c>
      <c r="L22" s="61">
        <v>1</v>
      </c>
      <c r="M22" s="61">
        <v>1</v>
      </c>
      <c r="N22" s="61">
        <v>1</v>
      </c>
      <c r="O22" s="61">
        <v>1</v>
      </c>
      <c r="P22" s="61">
        <v>0</v>
      </c>
      <c r="Q22" s="61">
        <v>0</v>
      </c>
      <c r="R22" s="61">
        <v>0</v>
      </c>
      <c r="S22" s="92">
        <f t="shared" si="0"/>
        <v>0.285714285714286</v>
      </c>
      <c r="T22" s="92">
        <v>1</v>
      </c>
    </row>
    <row r="23" s="77" customFormat="1" ht="15" customHeight="1" spans="1:20">
      <c r="A23" s="105" t="s">
        <v>102</v>
      </c>
      <c r="B23" s="68" t="s">
        <v>103</v>
      </c>
      <c r="C23" s="61">
        <v>1</v>
      </c>
      <c r="D23" s="61">
        <v>4</v>
      </c>
      <c r="E23" s="61">
        <v>0</v>
      </c>
      <c r="F23" s="61">
        <v>1</v>
      </c>
      <c r="G23" s="83">
        <v>1</v>
      </c>
      <c r="H23" s="61">
        <v>2</v>
      </c>
      <c r="I23" s="61">
        <v>1</v>
      </c>
      <c r="J23" s="61">
        <v>0</v>
      </c>
      <c r="K23" s="61">
        <v>1</v>
      </c>
      <c r="L23" s="61">
        <v>1</v>
      </c>
      <c r="M23" s="61">
        <v>1</v>
      </c>
      <c r="N23" s="61">
        <v>0</v>
      </c>
      <c r="O23" s="61">
        <v>0</v>
      </c>
      <c r="P23" s="61">
        <v>1</v>
      </c>
      <c r="Q23" s="61">
        <v>0</v>
      </c>
      <c r="R23" s="61">
        <v>0</v>
      </c>
      <c r="S23" s="92">
        <f t="shared" si="0"/>
        <v>0.25</v>
      </c>
      <c r="T23" s="92">
        <f>3/4</f>
        <v>0.75</v>
      </c>
    </row>
    <row r="24" s="77" customFormat="1" ht="15" customHeight="1" spans="1:20">
      <c r="A24" s="105" t="s">
        <v>104</v>
      </c>
      <c r="B24" s="68" t="s">
        <v>105</v>
      </c>
      <c r="C24" s="61">
        <v>1</v>
      </c>
      <c r="D24" s="61">
        <v>5</v>
      </c>
      <c r="E24" s="61">
        <v>2</v>
      </c>
      <c r="F24" s="61">
        <v>1</v>
      </c>
      <c r="G24" s="83">
        <v>0</v>
      </c>
      <c r="H24" s="61">
        <v>3</v>
      </c>
      <c r="I24" s="61">
        <v>2</v>
      </c>
      <c r="J24" s="61">
        <v>0</v>
      </c>
      <c r="K24" s="61">
        <v>0</v>
      </c>
      <c r="L24" s="61">
        <v>1</v>
      </c>
      <c r="M24" s="61">
        <v>0</v>
      </c>
      <c r="N24" s="61">
        <v>2</v>
      </c>
      <c r="O24" s="61">
        <v>1</v>
      </c>
      <c r="P24" s="61">
        <v>1</v>
      </c>
      <c r="Q24" s="61">
        <v>0</v>
      </c>
      <c r="R24" s="61">
        <v>0</v>
      </c>
      <c r="S24" s="92">
        <f t="shared" si="0"/>
        <v>0.6</v>
      </c>
      <c r="T24" s="92">
        <f>4/5</f>
        <v>0.8</v>
      </c>
    </row>
    <row r="25" s="77" customFormat="1" ht="15" customHeight="1" spans="1:20">
      <c r="A25" s="105" t="s">
        <v>106</v>
      </c>
      <c r="B25" s="68" t="s">
        <v>107</v>
      </c>
      <c r="C25" s="61">
        <v>1</v>
      </c>
      <c r="D25" s="61">
        <v>4</v>
      </c>
      <c r="E25" s="61">
        <v>0</v>
      </c>
      <c r="F25" s="61">
        <v>2</v>
      </c>
      <c r="G25" s="83">
        <v>0</v>
      </c>
      <c r="H25" s="61">
        <v>2</v>
      </c>
      <c r="I25" s="61">
        <v>2</v>
      </c>
      <c r="J25" s="61">
        <v>0</v>
      </c>
      <c r="K25" s="61">
        <v>1</v>
      </c>
      <c r="L25" s="61">
        <v>1</v>
      </c>
      <c r="M25" s="61">
        <v>2</v>
      </c>
      <c r="N25" s="61">
        <v>0</v>
      </c>
      <c r="O25" s="61">
        <v>0</v>
      </c>
      <c r="P25" s="61">
        <v>0</v>
      </c>
      <c r="Q25" s="61">
        <v>0</v>
      </c>
      <c r="R25" s="61">
        <v>0</v>
      </c>
      <c r="S25" s="92">
        <f t="shared" si="0"/>
        <v>0.5</v>
      </c>
      <c r="T25" s="92">
        <v>1</v>
      </c>
    </row>
    <row r="26" s="77" customFormat="1" ht="15" customHeight="1" spans="1:20">
      <c r="A26" s="105" t="s">
        <v>108</v>
      </c>
      <c r="B26" s="61" t="s">
        <v>109</v>
      </c>
      <c r="C26" s="61">
        <v>1</v>
      </c>
      <c r="D26" s="61">
        <v>37</v>
      </c>
      <c r="E26" s="61">
        <v>6</v>
      </c>
      <c r="F26" s="61">
        <v>11</v>
      </c>
      <c r="G26" s="83">
        <v>0</v>
      </c>
      <c r="H26" s="61">
        <v>17</v>
      </c>
      <c r="I26" s="61">
        <v>20</v>
      </c>
      <c r="J26" s="61">
        <v>0</v>
      </c>
      <c r="K26" s="61">
        <v>6</v>
      </c>
      <c r="L26" s="61">
        <v>5</v>
      </c>
      <c r="M26" s="61">
        <v>12</v>
      </c>
      <c r="N26" s="61">
        <v>10</v>
      </c>
      <c r="O26" s="61">
        <v>2</v>
      </c>
      <c r="P26" s="61">
        <v>1</v>
      </c>
      <c r="Q26" s="61">
        <v>1</v>
      </c>
      <c r="R26" s="61">
        <v>0</v>
      </c>
      <c r="S26" s="92">
        <f t="shared" si="0"/>
        <v>0.459459459459459</v>
      </c>
      <c r="T26" s="92">
        <f>36/38</f>
        <v>0.947368421052632</v>
      </c>
    </row>
    <row r="27" s="77" customFormat="1" ht="15" customHeight="1" spans="1:20">
      <c r="A27" s="105" t="s">
        <v>110</v>
      </c>
      <c r="B27" s="61" t="s">
        <v>111</v>
      </c>
      <c r="C27" s="61">
        <v>1</v>
      </c>
      <c r="D27" s="61">
        <v>10</v>
      </c>
      <c r="E27" s="61">
        <v>0</v>
      </c>
      <c r="F27" s="61">
        <v>2</v>
      </c>
      <c r="G27" s="83">
        <v>0</v>
      </c>
      <c r="H27" s="61">
        <v>10</v>
      </c>
      <c r="I27" s="61">
        <v>0</v>
      </c>
      <c r="J27" s="61">
        <v>0</v>
      </c>
      <c r="K27" s="61">
        <v>1</v>
      </c>
      <c r="L27" s="61">
        <v>2</v>
      </c>
      <c r="M27" s="61">
        <v>2</v>
      </c>
      <c r="N27" s="61">
        <v>3</v>
      </c>
      <c r="O27" s="61">
        <v>2</v>
      </c>
      <c r="P27" s="61">
        <v>0</v>
      </c>
      <c r="Q27" s="61">
        <v>0</v>
      </c>
      <c r="R27" s="61">
        <v>0</v>
      </c>
      <c r="S27" s="92">
        <f t="shared" si="0"/>
        <v>0.2</v>
      </c>
      <c r="T27" s="92">
        <v>1</v>
      </c>
    </row>
    <row r="28" s="77" customFormat="1" ht="15" customHeight="1" spans="1:20">
      <c r="A28" s="105" t="s">
        <v>112</v>
      </c>
      <c r="B28" s="61" t="s">
        <v>113</v>
      </c>
      <c r="C28" s="61">
        <v>1</v>
      </c>
      <c r="D28" s="61">
        <v>1</v>
      </c>
      <c r="E28" s="61">
        <v>0</v>
      </c>
      <c r="F28" s="61">
        <v>0</v>
      </c>
      <c r="G28" s="83">
        <v>0</v>
      </c>
      <c r="H28" s="61">
        <v>1</v>
      </c>
      <c r="I28" s="61">
        <v>0</v>
      </c>
      <c r="J28" s="61">
        <v>0</v>
      </c>
      <c r="K28" s="61">
        <v>1</v>
      </c>
      <c r="L28" s="61">
        <v>0</v>
      </c>
      <c r="M28" s="61">
        <v>0</v>
      </c>
      <c r="N28" s="61">
        <v>0</v>
      </c>
      <c r="O28" s="61">
        <v>0</v>
      </c>
      <c r="P28" s="61">
        <v>0</v>
      </c>
      <c r="Q28" s="61">
        <v>0</v>
      </c>
      <c r="R28" s="61">
        <v>0</v>
      </c>
      <c r="S28" s="92">
        <f t="shared" si="0"/>
        <v>0</v>
      </c>
      <c r="T28" s="92">
        <v>1</v>
      </c>
    </row>
    <row r="29" s="77" customFormat="1" ht="15" customHeight="1" spans="1:20">
      <c r="A29" s="105" t="s">
        <v>114</v>
      </c>
      <c r="B29" s="61" t="s">
        <v>115</v>
      </c>
      <c r="C29" s="61">
        <v>1</v>
      </c>
      <c r="D29" s="61">
        <v>4</v>
      </c>
      <c r="E29" s="61">
        <v>0</v>
      </c>
      <c r="F29" s="61">
        <v>1</v>
      </c>
      <c r="G29" s="83">
        <v>0</v>
      </c>
      <c r="H29" s="61">
        <v>4</v>
      </c>
      <c r="I29" s="61">
        <v>0</v>
      </c>
      <c r="J29" s="61">
        <v>0</v>
      </c>
      <c r="K29" s="61">
        <v>3</v>
      </c>
      <c r="L29" s="61">
        <v>0</v>
      </c>
      <c r="M29" s="61">
        <v>1</v>
      </c>
      <c r="N29" s="61">
        <v>0</v>
      </c>
      <c r="O29" s="61">
        <v>0</v>
      </c>
      <c r="P29" s="61">
        <v>0</v>
      </c>
      <c r="Q29" s="61">
        <v>0</v>
      </c>
      <c r="R29" s="61">
        <v>0</v>
      </c>
      <c r="S29" s="92">
        <f t="shared" si="0"/>
        <v>0.25</v>
      </c>
      <c r="T29" s="92">
        <v>1</v>
      </c>
    </row>
    <row r="30" s="77" customFormat="1" ht="15" customHeight="1" spans="1:20">
      <c r="A30" s="105" t="s">
        <v>116</v>
      </c>
      <c r="B30" s="61" t="s">
        <v>117</v>
      </c>
      <c r="C30" s="61">
        <v>1</v>
      </c>
      <c r="D30" s="61">
        <v>25</v>
      </c>
      <c r="E30" s="61">
        <v>0</v>
      </c>
      <c r="F30" s="61">
        <v>7</v>
      </c>
      <c r="G30" s="83">
        <v>0</v>
      </c>
      <c r="H30" s="61">
        <v>22</v>
      </c>
      <c r="I30" s="61">
        <v>3</v>
      </c>
      <c r="J30" s="61">
        <v>0</v>
      </c>
      <c r="K30" s="61">
        <v>2</v>
      </c>
      <c r="L30" s="61">
        <v>4</v>
      </c>
      <c r="M30" s="61">
        <v>6</v>
      </c>
      <c r="N30" s="61">
        <v>9</v>
      </c>
      <c r="O30" s="61">
        <v>2</v>
      </c>
      <c r="P30" s="61">
        <v>2</v>
      </c>
      <c r="Q30" s="61">
        <v>0</v>
      </c>
      <c r="R30" s="61">
        <v>0</v>
      </c>
      <c r="S30" s="92">
        <f t="shared" si="0"/>
        <v>0.28</v>
      </c>
      <c r="T30" s="92">
        <f>23/25</f>
        <v>0.92</v>
      </c>
    </row>
    <row r="31" s="77" customFormat="1" ht="15" customHeight="1" spans="1:20">
      <c r="A31" s="105" t="s">
        <v>118</v>
      </c>
      <c r="B31" s="61" t="s">
        <v>119</v>
      </c>
      <c r="C31" s="61">
        <v>1</v>
      </c>
      <c r="D31" s="61">
        <v>5</v>
      </c>
      <c r="E31" s="61">
        <v>0</v>
      </c>
      <c r="F31" s="61">
        <v>0</v>
      </c>
      <c r="G31" s="83">
        <v>0</v>
      </c>
      <c r="H31" s="61">
        <v>5</v>
      </c>
      <c r="I31" s="61">
        <v>0</v>
      </c>
      <c r="J31" s="61">
        <v>0</v>
      </c>
      <c r="K31" s="61">
        <v>1</v>
      </c>
      <c r="L31" s="61">
        <v>0</v>
      </c>
      <c r="M31" s="61">
        <v>2</v>
      </c>
      <c r="N31" s="61">
        <v>0</v>
      </c>
      <c r="O31" s="61">
        <v>1</v>
      </c>
      <c r="P31" s="61">
        <v>1</v>
      </c>
      <c r="Q31" s="61">
        <v>0</v>
      </c>
      <c r="R31" s="61">
        <v>0</v>
      </c>
      <c r="S31" s="92">
        <f t="shared" si="0"/>
        <v>0</v>
      </c>
      <c r="T31" s="92">
        <v>1</v>
      </c>
    </row>
    <row r="32" s="77" customFormat="1" ht="15" customHeight="1" spans="1:20">
      <c r="A32" s="105" t="s">
        <v>120</v>
      </c>
      <c r="B32" s="61" t="s">
        <v>121</v>
      </c>
      <c r="C32" s="61">
        <v>1</v>
      </c>
      <c r="D32" s="61">
        <v>8</v>
      </c>
      <c r="E32" s="61">
        <v>0</v>
      </c>
      <c r="F32" s="61">
        <v>2</v>
      </c>
      <c r="G32" s="83">
        <v>0</v>
      </c>
      <c r="H32" s="61">
        <v>7</v>
      </c>
      <c r="I32" s="61">
        <v>1</v>
      </c>
      <c r="J32" s="61">
        <v>2</v>
      </c>
      <c r="K32" s="61">
        <v>1</v>
      </c>
      <c r="L32" s="61">
        <v>1</v>
      </c>
      <c r="M32" s="61">
        <v>3</v>
      </c>
      <c r="N32" s="61">
        <v>1</v>
      </c>
      <c r="O32" s="61">
        <v>0</v>
      </c>
      <c r="P32" s="61">
        <v>0</v>
      </c>
      <c r="Q32" s="61">
        <v>0</v>
      </c>
      <c r="R32" s="61">
        <v>0</v>
      </c>
      <c r="S32" s="92">
        <f t="shared" si="0"/>
        <v>0.25</v>
      </c>
      <c r="T32" s="92">
        <v>1</v>
      </c>
    </row>
    <row r="33" s="77" customFormat="1" ht="15" customHeight="1" spans="1:20">
      <c r="A33" s="105" t="s">
        <v>122</v>
      </c>
      <c r="B33" s="61" t="s">
        <v>123</v>
      </c>
      <c r="C33" s="61">
        <v>1</v>
      </c>
      <c r="D33" s="61">
        <v>18</v>
      </c>
      <c r="E33" s="61">
        <v>0</v>
      </c>
      <c r="F33" s="61">
        <v>7</v>
      </c>
      <c r="G33" s="83">
        <v>1</v>
      </c>
      <c r="H33" s="61">
        <v>13</v>
      </c>
      <c r="I33" s="61">
        <v>4</v>
      </c>
      <c r="J33" s="61">
        <v>3</v>
      </c>
      <c r="K33" s="61">
        <v>6</v>
      </c>
      <c r="L33" s="61">
        <v>2</v>
      </c>
      <c r="M33" s="61">
        <v>4</v>
      </c>
      <c r="N33" s="61">
        <v>1</v>
      </c>
      <c r="O33" s="61">
        <v>1</v>
      </c>
      <c r="P33" s="61">
        <v>1</v>
      </c>
      <c r="Q33" s="61">
        <v>0</v>
      </c>
      <c r="R33" s="61">
        <v>0</v>
      </c>
      <c r="S33" s="92">
        <f t="shared" si="0"/>
        <v>0.388888888888889</v>
      </c>
      <c r="T33" s="92">
        <f>15/18</f>
        <v>0.833333333333333</v>
      </c>
    </row>
    <row r="34" s="77" customFormat="1" ht="15" customHeight="1" spans="1:20">
      <c r="A34" s="105" t="s">
        <v>124</v>
      </c>
      <c r="B34" s="61" t="s">
        <v>125</v>
      </c>
      <c r="C34" s="61">
        <v>1</v>
      </c>
      <c r="D34" s="61">
        <v>13</v>
      </c>
      <c r="E34" s="61">
        <v>1</v>
      </c>
      <c r="F34" s="61">
        <v>2</v>
      </c>
      <c r="G34" s="83">
        <v>0</v>
      </c>
      <c r="H34" s="61">
        <v>12</v>
      </c>
      <c r="I34" s="61">
        <v>1</v>
      </c>
      <c r="J34" s="61">
        <v>3</v>
      </c>
      <c r="K34" s="61">
        <v>3</v>
      </c>
      <c r="L34" s="61">
        <v>1</v>
      </c>
      <c r="M34" s="61">
        <v>2</v>
      </c>
      <c r="N34" s="61">
        <v>3</v>
      </c>
      <c r="O34" s="61">
        <v>1</v>
      </c>
      <c r="P34" s="61">
        <v>0</v>
      </c>
      <c r="Q34" s="61">
        <v>0</v>
      </c>
      <c r="R34" s="61">
        <v>0</v>
      </c>
      <c r="S34" s="92">
        <f t="shared" si="0"/>
        <v>0.230769230769231</v>
      </c>
      <c r="T34" s="92">
        <f>12/13</f>
        <v>0.923076923076923</v>
      </c>
    </row>
    <row r="35" s="77" customFormat="1" ht="15" customHeight="1" spans="1:20">
      <c r="A35" s="105" t="s">
        <v>126</v>
      </c>
      <c r="B35" s="61" t="s">
        <v>127</v>
      </c>
      <c r="C35" s="61">
        <v>1</v>
      </c>
      <c r="D35" s="61">
        <v>3</v>
      </c>
      <c r="E35" s="61">
        <v>0</v>
      </c>
      <c r="F35" s="61">
        <v>2</v>
      </c>
      <c r="G35" s="83">
        <v>0</v>
      </c>
      <c r="H35" s="61">
        <v>3</v>
      </c>
      <c r="I35" s="61">
        <v>0</v>
      </c>
      <c r="J35" s="61">
        <v>0</v>
      </c>
      <c r="K35" s="61">
        <v>1</v>
      </c>
      <c r="L35" s="61">
        <v>2</v>
      </c>
      <c r="M35" s="61">
        <v>0</v>
      </c>
      <c r="N35" s="61">
        <v>0</v>
      </c>
      <c r="O35" s="61">
        <v>0</v>
      </c>
      <c r="P35" s="61">
        <v>0</v>
      </c>
      <c r="Q35" s="61">
        <v>0</v>
      </c>
      <c r="R35" s="61">
        <v>0</v>
      </c>
      <c r="S35" s="92">
        <f t="shared" si="0"/>
        <v>0.666666666666667</v>
      </c>
      <c r="T35" s="92">
        <v>1</v>
      </c>
    </row>
    <row r="36" s="77" customFormat="1" ht="14.4" spans="1:20">
      <c r="A36" s="105" t="s">
        <v>128</v>
      </c>
      <c r="B36" s="61" t="s">
        <v>129</v>
      </c>
      <c r="C36" s="61">
        <v>1</v>
      </c>
      <c r="D36" s="61">
        <v>8</v>
      </c>
      <c r="E36" s="61">
        <v>0</v>
      </c>
      <c r="F36" s="61">
        <v>4</v>
      </c>
      <c r="G36" s="83">
        <v>0</v>
      </c>
      <c r="H36" s="61">
        <v>3</v>
      </c>
      <c r="I36" s="61">
        <v>5</v>
      </c>
      <c r="J36" s="61">
        <v>0</v>
      </c>
      <c r="K36" s="61">
        <v>0</v>
      </c>
      <c r="L36" s="61">
        <v>1</v>
      </c>
      <c r="M36" s="61">
        <v>2</v>
      </c>
      <c r="N36" s="61">
        <v>2</v>
      </c>
      <c r="O36" s="61">
        <v>3</v>
      </c>
      <c r="P36" s="61">
        <v>0</v>
      </c>
      <c r="Q36" s="61">
        <v>0</v>
      </c>
      <c r="R36" s="61">
        <v>0</v>
      </c>
      <c r="S36" s="92">
        <f t="shared" si="0"/>
        <v>0.5</v>
      </c>
      <c r="T36" s="92">
        <f>7/8</f>
        <v>0.875</v>
      </c>
    </row>
    <row r="37" s="77" customFormat="1" spans="1:32">
      <c r="A37" s="79"/>
      <c r="B37" s="79"/>
      <c r="C37" s="79"/>
      <c r="D37" s="79"/>
      <c r="E37" s="79"/>
      <c r="F37" s="79"/>
      <c r="G37" s="78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</row>
    <row r="38" s="77" customFormat="1" ht="14.4" spans="1:20">
      <c r="A38" s="87" t="s">
        <v>130</v>
      </c>
      <c r="B38" s="87"/>
      <c r="C38" s="87"/>
      <c r="D38" s="87"/>
      <c r="E38" s="87"/>
      <c r="F38" s="87"/>
      <c r="G38" s="88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</row>
    <row r="39" s="77" customFormat="1" spans="7:10">
      <c r="G39" s="78"/>
      <c r="H39" s="79"/>
      <c r="I39" s="79"/>
      <c r="J39" s="79"/>
    </row>
    <row r="40" s="77" customFormat="1" spans="7:10">
      <c r="G40" s="78"/>
      <c r="H40" s="79"/>
      <c r="I40" s="79"/>
      <c r="J40" s="79"/>
    </row>
    <row r="41" s="77" customFormat="1" spans="7:10">
      <c r="G41" s="78"/>
      <c r="H41" s="79"/>
      <c r="I41" s="79"/>
      <c r="J41" s="79"/>
    </row>
    <row r="42" s="77" customFormat="1" spans="7:10">
      <c r="G42" s="78"/>
      <c r="H42" s="79"/>
      <c r="I42" s="79"/>
      <c r="J42" s="79"/>
    </row>
    <row r="43" s="77" customFormat="1" spans="7:10">
      <c r="G43" s="78"/>
      <c r="H43" s="79"/>
      <c r="I43" s="79"/>
      <c r="J43" s="79"/>
    </row>
    <row r="44" s="77" customFormat="1" spans="7:10">
      <c r="G44" s="78"/>
      <c r="H44" s="79"/>
      <c r="I44" s="79"/>
      <c r="J44" s="79"/>
    </row>
    <row r="45" s="77" customFormat="1" spans="7:10">
      <c r="G45" s="78"/>
      <c r="H45" s="79"/>
      <c r="I45" s="79"/>
      <c r="J45" s="79"/>
    </row>
    <row r="46" s="77" customFormat="1" spans="7:10">
      <c r="G46" s="78"/>
      <c r="H46" s="79"/>
      <c r="I46" s="79"/>
      <c r="J46" s="79"/>
    </row>
    <row r="47" s="77" customFormat="1" spans="7:10">
      <c r="G47" s="78"/>
      <c r="H47" s="79"/>
      <c r="I47" s="79"/>
      <c r="J47" s="79"/>
    </row>
    <row r="48" s="77" customFormat="1" spans="7:10">
      <c r="G48" s="78"/>
      <c r="H48" s="79"/>
      <c r="I48" s="79"/>
      <c r="J48" s="79"/>
    </row>
    <row r="49" s="77" customFormat="1" spans="7:10">
      <c r="G49" s="78"/>
      <c r="H49" s="79"/>
      <c r="I49" s="79"/>
      <c r="J49" s="79"/>
    </row>
    <row r="50" s="77" customFormat="1" spans="7:10">
      <c r="G50" s="78"/>
      <c r="H50" s="79"/>
      <c r="I50" s="79"/>
      <c r="J50" s="79"/>
    </row>
    <row r="51" s="77" customFormat="1" spans="7:10">
      <c r="G51" s="78"/>
      <c r="H51" s="79"/>
      <c r="I51" s="79"/>
      <c r="J51" s="79"/>
    </row>
    <row r="52" s="77" customFormat="1" spans="7:10">
      <c r="G52" s="78"/>
      <c r="H52" s="79"/>
      <c r="I52" s="79"/>
      <c r="J52" s="79"/>
    </row>
    <row r="53" s="77" customFormat="1" spans="7:10">
      <c r="G53" s="78"/>
      <c r="H53" s="79"/>
      <c r="I53" s="79"/>
      <c r="J53" s="79"/>
    </row>
    <row r="54" s="77" customFormat="1" spans="7:10">
      <c r="G54" s="78"/>
      <c r="H54" s="79"/>
      <c r="I54" s="79"/>
      <c r="J54" s="79"/>
    </row>
    <row r="55" s="77" customFormat="1" spans="7:10">
      <c r="G55" s="78"/>
      <c r="H55" s="79"/>
      <c r="I55" s="79"/>
      <c r="J55" s="79"/>
    </row>
    <row r="56" s="77" customFormat="1" spans="7:10">
      <c r="G56" s="78"/>
      <c r="H56" s="79"/>
      <c r="I56" s="79"/>
      <c r="J56" s="79"/>
    </row>
    <row r="57" s="77" customFormat="1" spans="7:10">
      <c r="G57" s="78"/>
      <c r="H57" s="79"/>
      <c r="I57" s="79"/>
      <c r="J57" s="79"/>
    </row>
    <row r="58" s="77" customFormat="1" spans="7:10">
      <c r="G58" s="78"/>
      <c r="H58" s="79"/>
      <c r="I58" s="79"/>
      <c r="J58" s="79"/>
    </row>
    <row r="59" s="77" customFormat="1" spans="7:10">
      <c r="G59" s="78"/>
      <c r="H59" s="79"/>
      <c r="I59" s="79"/>
      <c r="J59" s="79"/>
    </row>
    <row r="60" s="77" customFormat="1" spans="7:10">
      <c r="G60" s="78"/>
      <c r="H60" s="79"/>
      <c r="I60" s="79"/>
      <c r="J60" s="79"/>
    </row>
    <row r="61" s="77" customFormat="1" spans="7:10">
      <c r="G61" s="78"/>
      <c r="H61" s="79"/>
      <c r="I61" s="79"/>
      <c r="J61" s="79"/>
    </row>
    <row r="62" s="77" customFormat="1" spans="7:10">
      <c r="G62" s="78"/>
      <c r="H62" s="79"/>
      <c r="I62" s="79"/>
      <c r="J62" s="79"/>
    </row>
    <row r="63" s="77" customFormat="1" spans="7:10">
      <c r="G63" s="78"/>
      <c r="H63" s="79"/>
      <c r="I63" s="79"/>
      <c r="J63" s="79"/>
    </row>
    <row r="64" s="77" customFormat="1" spans="7:10">
      <c r="G64" s="78"/>
      <c r="H64" s="79"/>
      <c r="I64" s="79"/>
      <c r="J64" s="79"/>
    </row>
    <row r="65" s="77" customFormat="1" spans="7:10">
      <c r="G65" s="78"/>
      <c r="H65" s="79"/>
      <c r="I65" s="79"/>
      <c r="J65" s="79"/>
    </row>
    <row r="66" s="77" customFormat="1" spans="7:10">
      <c r="G66" s="78"/>
      <c r="H66" s="79"/>
      <c r="I66" s="79"/>
      <c r="J66" s="79"/>
    </row>
  </sheetData>
  <mergeCells count="11">
    <mergeCell ref="E1:F1"/>
    <mergeCell ref="G1:I1"/>
    <mergeCell ref="J1:R1"/>
    <mergeCell ref="A4:T4"/>
    <mergeCell ref="A38:T38"/>
    <mergeCell ref="A1:A2"/>
    <mergeCell ref="B1:B2"/>
    <mergeCell ref="C1:C2"/>
    <mergeCell ref="D1:D2"/>
    <mergeCell ref="S1:S2"/>
    <mergeCell ref="T1:T2"/>
  </mergeCells>
  <pageMargins left="0.75" right="0.75" top="1" bottom="1" header="0.5" footer="0.5"/>
  <headerFooter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"/>
  <sheetViews>
    <sheetView tabSelected="1" workbookViewId="0">
      <selection activeCell="C7" sqref="C7"/>
    </sheetView>
  </sheetViews>
  <sheetFormatPr defaultColWidth="9" defaultRowHeight="14.4"/>
  <cols>
    <col min="1" max="1" width="18.3796296296296" style="71" customWidth="1"/>
    <col min="2" max="2" width="9.33333333333333" style="71" customWidth="1"/>
    <col min="3" max="3" width="13.3333333333333" style="71" customWidth="1"/>
    <col min="4" max="5" width="9.77777777777778" style="71" customWidth="1"/>
    <col min="6" max="6" width="7.77777777777778" style="71" customWidth="1"/>
    <col min="7" max="13" width="9" style="71"/>
    <col min="14" max="16384" width="9" style="4"/>
  </cols>
  <sheetData>
    <row r="1" s="4" customFormat="1" spans="1:13">
      <c r="A1" s="72" t="s">
        <v>131</v>
      </c>
      <c r="B1" s="72" t="s">
        <v>132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="4" customFormat="1" spans="1:13">
      <c r="A2" s="72"/>
      <c r="B2" s="45" t="s">
        <v>133</v>
      </c>
      <c r="C2" s="45" t="s">
        <v>134</v>
      </c>
      <c r="D2" s="45" t="s">
        <v>135</v>
      </c>
      <c r="E2" s="45" t="s">
        <v>136</v>
      </c>
      <c r="F2" s="45" t="s">
        <v>137</v>
      </c>
      <c r="G2" s="45" t="s">
        <v>138</v>
      </c>
      <c r="H2" s="45" t="s">
        <v>139</v>
      </c>
      <c r="I2" s="45" t="s">
        <v>140</v>
      </c>
      <c r="J2" s="45" t="s">
        <v>141</v>
      </c>
      <c r="K2" s="45" t="s">
        <v>142</v>
      </c>
      <c r="L2" s="45" t="s">
        <v>143</v>
      </c>
      <c r="M2" s="45" t="s">
        <v>144</v>
      </c>
    </row>
    <row r="3" s="4" customFormat="1" spans="1:13">
      <c r="A3" s="73">
        <v>25</v>
      </c>
      <c r="B3" s="73">
        <v>0</v>
      </c>
      <c r="C3" s="73">
        <v>2</v>
      </c>
      <c r="D3" s="73">
        <v>1</v>
      </c>
      <c r="E3" s="73">
        <v>1</v>
      </c>
      <c r="F3" s="73">
        <v>4</v>
      </c>
      <c r="G3" s="73">
        <v>0</v>
      </c>
      <c r="H3" s="49">
        <v>0</v>
      </c>
      <c r="I3" s="49">
        <v>11</v>
      </c>
      <c r="J3" s="49"/>
      <c r="K3" s="49">
        <v>1</v>
      </c>
      <c r="L3" s="49">
        <v>2</v>
      </c>
      <c r="M3" s="49">
        <v>3</v>
      </c>
    </row>
    <row r="4" s="4" customFormat="1" spans="1:13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5" s="4" customFormat="1" spans="1:13">
      <c r="A5" s="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</row>
    <row r="6" s="4" customFormat="1" spans="1:13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</row>
    <row r="7" s="4" customFormat="1" spans="1:13">
      <c r="A7" s="49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</row>
    <row r="8" s="4" customFormat="1" spans="1:13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</row>
    <row r="9" s="4" customFormat="1" spans="1:13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</row>
    <row r="10" s="4" customFormat="1" spans="1:13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</row>
    <row r="11" s="4" customFormat="1" spans="1:1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</row>
    <row r="12" s="4" customFormat="1" spans="1:1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</row>
    <row r="13" s="4" customFormat="1" spans="1:1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</row>
    <row r="14" s="4" customFormat="1" spans="1:1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</row>
    <row r="15" s="4" customFormat="1" spans="1:13">
      <c r="A15" s="72" t="s">
        <v>145</v>
      </c>
      <c r="B15" s="72" t="s">
        <v>146</v>
      </c>
      <c r="C15" s="72" t="s">
        <v>147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</row>
    <row r="16" s="4" customFormat="1" spans="1:13">
      <c r="A16" s="12" t="s">
        <v>75</v>
      </c>
      <c r="B16" s="106" t="s">
        <v>148</v>
      </c>
      <c r="C16" s="75" t="s">
        <v>149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</row>
    <row r="17" s="4" customFormat="1" spans="1:13">
      <c r="A17" s="12" t="s">
        <v>107</v>
      </c>
      <c r="B17" s="12" t="s">
        <v>150</v>
      </c>
      <c r="C17" s="75" t="s">
        <v>151</v>
      </c>
      <c r="D17" s="74"/>
      <c r="E17" s="74"/>
      <c r="F17" s="74"/>
      <c r="G17" s="74"/>
      <c r="H17" s="74"/>
      <c r="I17" s="74"/>
      <c r="J17" s="74"/>
      <c r="K17" s="74"/>
      <c r="L17" s="74"/>
      <c r="M17" s="74"/>
    </row>
    <row r="18" s="4" customFormat="1" spans="1:13">
      <c r="A18" s="72" t="s">
        <v>152</v>
      </c>
      <c r="B18" s="72" t="s">
        <v>146</v>
      </c>
      <c r="C18" s="72" t="s">
        <v>147</v>
      </c>
      <c r="D18" s="74"/>
      <c r="E18" s="74"/>
      <c r="F18" s="74"/>
      <c r="G18" s="74"/>
      <c r="H18" s="74"/>
      <c r="I18" s="74"/>
      <c r="J18" s="74"/>
      <c r="K18" s="74"/>
      <c r="L18" s="74"/>
      <c r="M18" s="74"/>
    </row>
    <row r="19" s="4" customFormat="1" spans="1:13">
      <c r="A19" s="75" t="s">
        <v>153</v>
      </c>
      <c r="B19" s="75" t="s">
        <v>154</v>
      </c>
      <c r="C19" s="75" t="s">
        <v>149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</row>
    <row r="20" s="4" customFormat="1" spans="1:13">
      <c r="A20" s="75" t="s">
        <v>155</v>
      </c>
      <c r="B20" s="75" t="s">
        <v>156</v>
      </c>
      <c r="C20" s="75" t="s">
        <v>149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</row>
    <row r="21" s="4" customFormat="1" spans="1:13">
      <c r="A21" s="75" t="s">
        <v>157</v>
      </c>
      <c r="B21" s="75" t="s">
        <v>158</v>
      </c>
      <c r="C21" s="75" t="s">
        <v>151</v>
      </c>
      <c r="D21" s="74"/>
      <c r="E21" s="74"/>
      <c r="F21" s="74"/>
      <c r="G21" s="74"/>
      <c r="H21" s="74"/>
      <c r="I21" s="74"/>
      <c r="J21" s="74"/>
      <c r="K21" s="74"/>
      <c r="L21" s="74"/>
      <c r="M21" s="74"/>
    </row>
    <row r="22" s="4" customFormat="1" spans="1:13">
      <c r="A22" s="75" t="s">
        <v>99</v>
      </c>
      <c r="B22" s="75" t="s">
        <v>159</v>
      </c>
      <c r="C22" s="75" t="s">
        <v>151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</row>
    <row r="23" s="4" customFormat="1" spans="1:13">
      <c r="A23" s="75" t="s">
        <v>101</v>
      </c>
      <c r="B23" s="75" t="s">
        <v>160</v>
      </c>
      <c r="C23" s="75" t="s">
        <v>151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</row>
    <row r="24" s="4" customFormat="1" spans="1:13">
      <c r="A24" s="75" t="s">
        <v>103</v>
      </c>
      <c r="B24" s="75" t="s">
        <v>161</v>
      </c>
      <c r="C24" s="75" t="s">
        <v>151</v>
      </c>
      <c r="D24" s="74"/>
      <c r="E24" s="74"/>
      <c r="F24" s="74"/>
      <c r="G24" s="74"/>
      <c r="H24" s="74"/>
      <c r="I24" s="74"/>
      <c r="J24" s="74"/>
      <c r="K24" s="74"/>
      <c r="L24" s="74"/>
      <c r="M24" s="74"/>
    </row>
    <row r="25" s="4" customFormat="1" spans="1:13">
      <c r="A25" s="75" t="s">
        <v>115</v>
      </c>
      <c r="B25" s="75" t="s">
        <v>162</v>
      </c>
      <c r="C25" s="75" t="s">
        <v>163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</row>
    <row r="26" s="4" customFormat="1" spans="1:13">
      <c r="A26" s="75" t="s">
        <v>119</v>
      </c>
      <c r="B26" s="75" t="s">
        <v>164</v>
      </c>
      <c r="C26" s="75" t="s">
        <v>163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</row>
    <row r="27" s="4" customFormat="1" spans="1:13">
      <c r="A27" s="75" t="s">
        <v>113</v>
      </c>
      <c r="B27" s="75" t="s">
        <v>165</v>
      </c>
      <c r="C27" s="75" t="s">
        <v>163</v>
      </c>
      <c r="D27" s="71"/>
      <c r="E27" s="71"/>
      <c r="F27" s="71"/>
      <c r="G27" s="71"/>
      <c r="H27" s="71"/>
      <c r="I27" s="71"/>
      <c r="J27" s="71"/>
      <c r="K27" s="71"/>
      <c r="L27" s="71"/>
      <c r="M27" s="71"/>
    </row>
    <row r="28" s="4" customFormat="1" spans="1:13">
      <c r="A28" s="75" t="s">
        <v>138</v>
      </c>
      <c r="B28" s="75" t="s">
        <v>166</v>
      </c>
      <c r="C28" s="75" t="s">
        <v>138</v>
      </c>
      <c r="D28" s="71"/>
      <c r="E28" s="71"/>
      <c r="F28" s="71"/>
      <c r="G28" s="71"/>
      <c r="H28" s="71"/>
      <c r="I28" s="71"/>
      <c r="J28" s="71"/>
      <c r="K28" s="71"/>
      <c r="L28" s="71"/>
      <c r="M28" s="71"/>
    </row>
    <row r="29" s="4" customFormat="1" spans="1:13">
      <c r="A29" s="75" t="s">
        <v>167</v>
      </c>
      <c r="B29" s="75">
        <v>130401</v>
      </c>
      <c r="C29" s="75" t="s">
        <v>144</v>
      </c>
      <c r="D29" s="71"/>
      <c r="E29" s="71"/>
      <c r="F29" s="71"/>
      <c r="G29" s="71"/>
      <c r="H29" s="71"/>
      <c r="I29" s="71"/>
      <c r="J29" s="71"/>
      <c r="K29" s="71"/>
      <c r="L29" s="71"/>
      <c r="M29" s="71"/>
    </row>
    <row r="30" s="4" customFormat="1" spans="1:13">
      <c r="A30" s="71"/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</row>
    <row r="31" s="4" customFormat="1" spans="1:13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</row>
    <row r="32" s="4" customFormat="1" spans="1:13">
      <c r="A32" s="71"/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</row>
    <row r="33" s="4" customFormat="1" spans="1:13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</row>
    <row r="34" s="4" customFormat="1" spans="1:13">
      <c r="A34" s="71"/>
      <c r="B34" s="71"/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</row>
    <row r="35" s="4" customFormat="1" spans="1:13">
      <c r="A35" s="71"/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</row>
    <row r="36" s="4" customFormat="1" spans="1:13">
      <c r="A36" s="71"/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</row>
  </sheetData>
  <mergeCells count="2">
    <mergeCell ref="B1:M1"/>
    <mergeCell ref="A1:A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1"/>
  <sheetViews>
    <sheetView workbookViewId="0">
      <selection activeCell="C8" sqref="C8"/>
    </sheetView>
  </sheetViews>
  <sheetFormatPr defaultColWidth="9" defaultRowHeight="13.8" outlineLevelCol="5"/>
  <cols>
    <col min="1" max="1" width="22.6296296296296" style="58" customWidth="1"/>
    <col min="2" max="2" width="20.6666666666667" style="58" customWidth="1"/>
    <col min="3" max="3" width="19.5555555555556" style="58" customWidth="1"/>
    <col min="4" max="4" width="21.5555555555556" style="58" customWidth="1"/>
    <col min="5" max="5" width="21.6666666666667" style="58" customWidth="1"/>
    <col min="6" max="6" width="17.5" style="58" customWidth="1"/>
    <col min="7" max="16384" width="9" style="58"/>
  </cols>
  <sheetData>
    <row r="1" s="58" customFormat="1" ht="14.4" spans="1:4">
      <c r="A1" s="59" t="s">
        <v>168</v>
      </c>
      <c r="B1" s="59"/>
      <c r="C1" s="59"/>
      <c r="D1" s="59"/>
    </row>
    <row r="3" s="58" customFormat="1" ht="28.8" spans="1:6">
      <c r="A3" s="11"/>
      <c r="B3" s="11" t="s">
        <v>169</v>
      </c>
      <c r="C3" s="11" t="s">
        <v>170</v>
      </c>
      <c r="D3" s="11" t="s">
        <v>171</v>
      </c>
      <c r="E3" s="60" t="s">
        <v>172</v>
      </c>
      <c r="F3" s="60" t="s">
        <v>173</v>
      </c>
    </row>
    <row r="4" s="58" customFormat="1" ht="26" customHeight="1" spans="1:6">
      <c r="A4" s="61"/>
      <c r="B4" s="61">
        <v>8383</v>
      </c>
      <c r="C4" s="61">
        <f t="shared" ref="C4:C38" si="0">D4+E4*0.5</f>
        <v>476</v>
      </c>
      <c r="D4" s="62">
        <v>450</v>
      </c>
      <c r="E4" s="62">
        <v>52</v>
      </c>
      <c r="F4" s="62">
        <f t="shared" ref="F4:F38" si="1">B4/C4</f>
        <v>17.6113445378151</v>
      </c>
    </row>
    <row r="5" s="58" customFormat="1" ht="14.4" spans="1:6">
      <c r="A5" s="63" t="s">
        <v>174</v>
      </c>
      <c r="B5" s="64"/>
      <c r="C5" s="64"/>
      <c r="D5" s="64"/>
      <c r="E5" s="64"/>
      <c r="F5" s="65"/>
    </row>
    <row r="6" s="58" customFormat="1" ht="28.8" spans="1:6">
      <c r="A6" s="11" t="s">
        <v>175</v>
      </c>
      <c r="B6" s="11" t="s">
        <v>176</v>
      </c>
      <c r="C6" s="11" t="s">
        <v>177</v>
      </c>
      <c r="D6" s="11" t="s">
        <v>171</v>
      </c>
      <c r="E6" s="11" t="s">
        <v>172</v>
      </c>
      <c r="F6" s="11" t="s">
        <v>178</v>
      </c>
    </row>
    <row r="7" s="58" customFormat="1" ht="15" customHeight="1" spans="1:6">
      <c r="A7" s="61" t="s">
        <v>67</v>
      </c>
      <c r="B7" s="61">
        <v>479</v>
      </c>
      <c r="C7" s="61">
        <f t="shared" si="0"/>
        <v>16.5</v>
      </c>
      <c r="D7" s="61">
        <v>16</v>
      </c>
      <c r="E7" s="62">
        <v>1</v>
      </c>
      <c r="F7" s="62">
        <f t="shared" si="1"/>
        <v>29.030303030303</v>
      </c>
    </row>
    <row r="8" s="58" customFormat="1" ht="15" customHeight="1" spans="1:6">
      <c r="A8" s="61" t="s">
        <v>69</v>
      </c>
      <c r="B8" s="61">
        <v>373</v>
      </c>
      <c r="C8" s="61">
        <f t="shared" si="0"/>
        <v>17</v>
      </c>
      <c r="D8" s="61">
        <v>15</v>
      </c>
      <c r="E8" s="62">
        <v>4</v>
      </c>
      <c r="F8" s="62">
        <f t="shared" si="1"/>
        <v>21.9411764705882</v>
      </c>
    </row>
    <row r="9" s="58" customFormat="1" ht="15" customHeight="1" spans="1:6">
      <c r="A9" s="61" t="s">
        <v>71</v>
      </c>
      <c r="B9" s="61">
        <v>243</v>
      </c>
      <c r="C9" s="61">
        <f t="shared" si="0"/>
        <v>15</v>
      </c>
      <c r="D9" s="61">
        <v>14</v>
      </c>
      <c r="E9" s="62">
        <v>2</v>
      </c>
      <c r="F9" s="62">
        <f t="shared" si="1"/>
        <v>16.2</v>
      </c>
    </row>
    <row r="10" s="58" customFormat="1" ht="15" customHeight="1" spans="1:6">
      <c r="A10" s="66" t="s">
        <v>179</v>
      </c>
      <c r="B10" s="61">
        <v>164</v>
      </c>
      <c r="C10" s="61">
        <f t="shared" si="0"/>
        <v>20</v>
      </c>
      <c r="D10" s="61">
        <v>17</v>
      </c>
      <c r="E10" s="62">
        <v>6</v>
      </c>
      <c r="F10" s="62">
        <f t="shared" si="1"/>
        <v>8.2</v>
      </c>
    </row>
    <row r="11" s="58" customFormat="1" ht="15" customHeight="1" spans="1:6">
      <c r="A11" s="61" t="s">
        <v>75</v>
      </c>
      <c r="B11" s="61">
        <v>40</v>
      </c>
      <c r="C11" s="61">
        <f t="shared" si="0"/>
        <v>4.5</v>
      </c>
      <c r="D11" s="61">
        <v>4</v>
      </c>
      <c r="E11" s="62">
        <v>1</v>
      </c>
      <c r="F11" s="62">
        <f t="shared" si="1"/>
        <v>8.88888888888889</v>
      </c>
    </row>
    <row r="12" s="58" customFormat="1" ht="15" customHeight="1" spans="1:6">
      <c r="A12" s="61" t="s">
        <v>77</v>
      </c>
      <c r="B12" s="61">
        <v>222</v>
      </c>
      <c r="C12" s="61">
        <f t="shared" si="0"/>
        <v>12</v>
      </c>
      <c r="D12" s="61">
        <v>12</v>
      </c>
      <c r="E12" s="62">
        <v>0</v>
      </c>
      <c r="F12" s="62">
        <f t="shared" si="1"/>
        <v>18.5</v>
      </c>
    </row>
    <row r="13" s="58" customFormat="1" ht="15" customHeight="1" spans="1:6">
      <c r="A13" s="61" t="s">
        <v>79</v>
      </c>
      <c r="B13" s="61">
        <v>468</v>
      </c>
      <c r="C13" s="61">
        <f t="shared" si="0"/>
        <v>15</v>
      </c>
      <c r="D13" s="61">
        <v>15</v>
      </c>
      <c r="E13" s="62">
        <v>0</v>
      </c>
      <c r="F13" s="62">
        <f t="shared" si="1"/>
        <v>31.2</v>
      </c>
    </row>
    <row r="14" s="58" customFormat="1" ht="15" customHeight="1" spans="1:6">
      <c r="A14" s="61" t="s">
        <v>81</v>
      </c>
      <c r="B14" s="61">
        <v>603</v>
      </c>
      <c r="C14" s="61">
        <f t="shared" si="0"/>
        <v>25.5</v>
      </c>
      <c r="D14" s="61">
        <v>20</v>
      </c>
      <c r="E14" s="62">
        <v>11</v>
      </c>
      <c r="F14" s="62">
        <f t="shared" si="1"/>
        <v>23.6470588235294</v>
      </c>
    </row>
    <row r="15" s="58" customFormat="1" ht="15" customHeight="1" spans="1:6">
      <c r="A15" s="61" t="s">
        <v>83</v>
      </c>
      <c r="B15" s="61">
        <v>171</v>
      </c>
      <c r="C15" s="61">
        <f t="shared" si="0"/>
        <v>9</v>
      </c>
      <c r="D15" s="61">
        <v>8</v>
      </c>
      <c r="E15" s="62">
        <v>2</v>
      </c>
      <c r="F15" s="62">
        <f t="shared" si="1"/>
        <v>19</v>
      </c>
    </row>
    <row r="16" s="58" customFormat="1" ht="15" customHeight="1" spans="1:6">
      <c r="A16" s="61" t="s">
        <v>85</v>
      </c>
      <c r="B16" s="61">
        <v>207</v>
      </c>
      <c r="C16" s="61">
        <f t="shared" si="0"/>
        <v>12</v>
      </c>
      <c r="D16" s="61">
        <v>12</v>
      </c>
      <c r="E16" s="62">
        <v>0</v>
      </c>
      <c r="F16" s="62">
        <f t="shared" si="1"/>
        <v>17.25</v>
      </c>
    </row>
    <row r="17" s="58" customFormat="1" ht="15" customHeight="1" spans="1:6">
      <c r="A17" s="61" t="s">
        <v>87</v>
      </c>
      <c r="B17" s="61">
        <v>366</v>
      </c>
      <c r="C17" s="61">
        <f t="shared" si="0"/>
        <v>13</v>
      </c>
      <c r="D17" s="61">
        <v>13</v>
      </c>
      <c r="E17" s="62">
        <v>0</v>
      </c>
      <c r="F17" s="62">
        <f t="shared" si="1"/>
        <v>28.1538461538462</v>
      </c>
    </row>
    <row r="18" s="58" customFormat="1" ht="15" customHeight="1" spans="1:6">
      <c r="A18" s="61" t="s">
        <v>89</v>
      </c>
      <c r="B18" s="61">
        <v>675</v>
      </c>
      <c r="C18" s="61">
        <f t="shared" si="0"/>
        <v>22.5</v>
      </c>
      <c r="D18" s="61">
        <v>22</v>
      </c>
      <c r="E18" s="62">
        <v>1</v>
      </c>
      <c r="F18" s="62">
        <f t="shared" si="1"/>
        <v>30</v>
      </c>
    </row>
    <row r="19" s="58" customFormat="1" ht="15" customHeight="1" spans="1:6">
      <c r="A19" s="67" t="s">
        <v>180</v>
      </c>
      <c r="B19" s="61">
        <v>332</v>
      </c>
      <c r="C19" s="61">
        <f t="shared" si="0"/>
        <v>23</v>
      </c>
      <c r="D19" s="61">
        <v>23</v>
      </c>
      <c r="E19" s="62">
        <v>0</v>
      </c>
      <c r="F19" s="62">
        <f t="shared" si="1"/>
        <v>14.4347826086957</v>
      </c>
    </row>
    <row r="20" s="58" customFormat="1" ht="15" customHeight="1" spans="1:6">
      <c r="A20" s="68" t="s">
        <v>181</v>
      </c>
      <c r="B20" s="61">
        <v>491</v>
      </c>
      <c r="C20" s="61">
        <f t="shared" si="0"/>
        <v>25.5</v>
      </c>
      <c r="D20" s="61">
        <v>25</v>
      </c>
      <c r="E20" s="62">
        <v>1</v>
      </c>
      <c r="F20" s="62">
        <f t="shared" si="1"/>
        <v>19.2549019607843</v>
      </c>
    </row>
    <row r="21" s="58" customFormat="1" ht="15" customHeight="1" spans="1:6">
      <c r="A21" s="67" t="s">
        <v>182</v>
      </c>
      <c r="B21" s="61">
        <v>305</v>
      </c>
      <c r="C21" s="61">
        <f t="shared" si="0"/>
        <v>16</v>
      </c>
      <c r="D21" s="61">
        <v>16</v>
      </c>
      <c r="E21" s="62">
        <v>0</v>
      </c>
      <c r="F21" s="62">
        <f t="shared" si="1"/>
        <v>19.0625</v>
      </c>
    </row>
    <row r="22" s="58" customFormat="1" ht="15" customHeight="1" spans="1:6">
      <c r="A22" s="68" t="s">
        <v>157</v>
      </c>
      <c r="B22" s="61">
        <v>229</v>
      </c>
      <c r="C22" s="61">
        <f t="shared" si="0"/>
        <v>10</v>
      </c>
      <c r="D22" s="61">
        <v>10</v>
      </c>
      <c r="E22" s="62">
        <v>0</v>
      </c>
      <c r="F22" s="62">
        <f t="shared" si="1"/>
        <v>22.9</v>
      </c>
    </row>
    <row r="23" s="58" customFormat="1" ht="15" customHeight="1" spans="1:6">
      <c r="A23" s="68" t="s">
        <v>99</v>
      </c>
      <c r="B23" s="61">
        <v>67</v>
      </c>
      <c r="C23" s="61">
        <f t="shared" si="0"/>
        <v>2</v>
      </c>
      <c r="D23" s="61">
        <v>2</v>
      </c>
      <c r="E23" s="62">
        <v>0</v>
      </c>
      <c r="F23" s="62">
        <f t="shared" si="1"/>
        <v>33.5</v>
      </c>
    </row>
    <row r="24" s="58" customFormat="1" ht="15" customHeight="1" spans="1:6">
      <c r="A24" s="68" t="s">
        <v>101</v>
      </c>
      <c r="B24" s="61">
        <v>124</v>
      </c>
      <c r="C24" s="61">
        <f t="shared" si="0"/>
        <v>7</v>
      </c>
      <c r="D24" s="61">
        <v>7</v>
      </c>
      <c r="E24" s="62">
        <v>0</v>
      </c>
      <c r="F24" s="62">
        <f t="shared" si="1"/>
        <v>17.7142857142857</v>
      </c>
    </row>
    <row r="25" s="58" customFormat="1" ht="15" customHeight="1" spans="1:6">
      <c r="A25" s="68" t="s">
        <v>103</v>
      </c>
      <c r="B25" s="61">
        <v>103</v>
      </c>
      <c r="C25" s="61">
        <f t="shared" si="0"/>
        <v>4</v>
      </c>
      <c r="D25" s="61">
        <v>4</v>
      </c>
      <c r="E25" s="62">
        <v>0</v>
      </c>
      <c r="F25" s="62">
        <f t="shared" si="1"/>
        <v>25.75</v>
      </c>
    </row>
    <row r="26" s="58" customFormat="1" ht="15" customHeight="1" spans="1:6">
      <c r="A26" s="68" t="s">
        <v>105</v>
      </c>
      <c r="B26" s="61">
        <v>69</v>
      </c>
      <c r="C26" s="61">
        <f t="shared" si="0"/>
        <v>5</v>
      </c>
      <c r="D26" s="61">
        <v>5</v>
      </c>
      <c r="E26" s="62">
        <v>0</v>
      </c>
      <c r="F26" s="62">
        <f t="shared" si="1"/>
        <v>13.8</v>
      </c>
    </row>
    <row r="27" s="58" customFormat="1" ht="15" customHeight="1" spans="1:6">
      <c r="A27" s="61" t="s">
        <v>107</v>
      </c>
      <c r="B27" s="61">
        <v>43</v>
      </c>
      <c r="C27" s="61">
        <f t="shared" si="0"/>
        <v>4</v>
      </c>
      <c r="D27" s="61">
        <v>4</v>
      </c>
      <c r="E27" s="62">
        <v>0</v>
      </c>
      <c r="F27" s="62">
        <f t="shared" si="1"/>
        <v>10.75</v>
      </c>
    </row>
    <row r="28" s="58" customFormat="1" ht="15" customHeight="1" spans="1:6">
      <c r="A28" s="61" t="s">
        <v>109</v>
      </c>
      <c r="B28" s="61">
        <v>771</v>
      </c>
      <c r="C28" s="61">
        <f t="shared" si="0"/>
        <v>39</v>
      </c>
      <c r="D28" s="61">
        <v>37</v>
      </c>
      <c r="E28" s="62">
        <v>4</v>
      </c>
      <c r="F28" s="62">
        <f t="shared" si="1"/>
        <v>19.7692307692308</v>
      </c>
    </row>
    <row r="29" s="58" customFormat="1" ht="15" customHeight="1" spans="1:6">
      <c r="A29" s="61" t="s">
        <v>111</v>
      </c>
      <c r="B29" s="61">
        <v>196</v>
      </c>
      <c r="C29" s="61">
        <f t="shared" si="0"/>
        <v>10.5</v>
      </c>
      <c r="D29" s="61">
        <v>10</v>
      </c>
      <c r="E29" s="62">
        <v>1</v>
      </c>
      <c r="F29" s="62">
        <f t="shared" si="1"/>
        <v>18.6666666666667</v>
      </c>
    </row>
    <row r="30" s="58" customFormat="1" ht="15" customHeight="1" spans="1:6">
      <c r="A30" s="61" t="s">
        <v>113</v>
      </c>
      <c r="B30" s="61">
        <v>1</v>
      </c>
      <c r="C30" s="61">
        <f t="shared" si="0"/>
        <v>1</v>
      </c>
      <c r="D30" s="61">
        <v>1</v>
      </c>
      <c r="E30" s="62">
        <v>0</v>
      </c>
      <c r="F30" s="62">
        <f t="shared" si="1"/>
        <v>1</v>
      </c>
    </row>
    <row r="31" s="58" customFormat="1" ht="15" customHeight="1" spans="1:6">
      <c r="A31" s="61" t="s">
        <v>115</v>
      </c>
      <c r="B31" s="61">
        <v>75</v>
      </c>
      <c r="C31" s="61">
        <f t="shared" si="0"/>
        <v>4</v>
      </c>
      <c r="D31" s="61">
        <v>4</v>
      </c>
      <c r="E31" s="62">
        <v>0</v>
      </c>
      <c r="F31" s="62">
        <f t="shared" si="1"/>
        <v>18.75</v>
      </c>
    </row>
    <row r="32" s="58" customFormat="1" ht="15" customHeight="1" spans="1:6">
      <c r="A32" s="61" t="s">
        <v>117</v>
      </c>
      <c r="B32" s="61">
        <v>424</v>
      </c>
      <c r="C32" s="61">
        <f t="shared" si="0"/>
        <v>26.5</v>
      </c>
      <c r="D32" s="61">
        <v>25</v>
      </c>
      <c r="E32" s="62">
        <v>3</v>
      </c>
      <c r="F32" s="62">
        <f t="shared" si="1"/>
        <v>16</v>
      </c>
    </row>
    <row r="33" s="58" customFormat="1" ht="15" customHeight="1" spans="1:6">
      <c r="A33" s="61" t="s">
        <v>119</v>
      </c>
      <c r="B33" s="61">
        <v>86</v>
      </c>
      <c r="C33" s="61">
        <f t="shared" si="0"/>
        <v>5</v>
      </c>
      <c r="D33" s="61">
        <v>5</v>
      </c>
      <c r="E33" s="62">
        <v>0</v>
      </c>
      <c r="F33" s="62">
        <f t="shared" si="1"/>
        <v>17.2</v>
      </c>
    </row>
    <row r="34" s="58" customFormat="1" ht="15" customHeight="1" spans="1:6">
      <c r="A34" s="61" t="s">
        <v>121</v>
      </c>
      <c r="B34" s="61">
        <v>140</v>
      </c>
      <c r="C34" s="61">
        <f t="shared" si="0"/>
        <v>10</v>
      </c>
      <c r="D34" s="61">
        <v>8</v>
      </c>
      <c r="E34" s="62">
        <v>4</v>
      </c>
      <c r="F34" s="62">
        <f t="shared" si="1"/>
        <v>14</v>
      </c>
    </row>
    <row r="35" s="58" customFormat="1" ht="15" customHeight="1" spans="1:6">
      <c r="A35" s="61" t="s">
        <v>123</v>
      </c>
      <c r="B35" s="61">
        <f>289+99</f>
        <v>388</v>
      </c>
      <c r="C35" s="61">
        <f t="shared" si="0"/>
        <v>18.5</v>
      </c>
      <c r="D35" s="61">
        <v>18</v>
      </c>
      <c r="E35" s="62">
        <v>1</v>
      </c>
      <c r="F35" s="62">
        <f t="shared" si="1"/>
        <v>20.972972972973</v>
      </c>
    </row>
    <row r="36" s="58" customFormat="1" ht="15" customHeight="1" spans="1:6">
      <c r="A36" s="61" t="s">
        <v>125</v>
      </c>
      <c r="B36" s="61">
        <f>254+67</f>
        <v>321</v>
      </c>
      <c r="C36" s="61">
        <f t="shared" si="0"/>
        <v>13</v>
      </c>
      <c r="D36" s="61">
        <v>13</v>
      </c>
      <c r="E36" s="62">
        <v>0</v>
      </c>
      <c r="F36" s="62">
        <f t="shared" si="1"/>
        <v>24.6923076923077</v>
      </c>
    </row>
    <row r="37" s="58" customFormat="1" ht="15" customHeight="1" spans="1:6">
      <c r="A37" s="61" t="s">
        <v>127</v>
      </c>
      <c r="B37" s="61">
        <f>35+31</f>
        <v>66</v>
      </c>
      <c r="C37" s="61">
        <f t="shared" si="0"/>
        <v>3.5</v>
      </c>
      <c r="D37" s="61">
        <v>3</v>
      </c>
      <c r="E37" s="62">
        <v>1</v>
      </c>
      <c r="F37" s="62">
        <f t="shared" si="1"/>
        <v>18.8571428571429</v>
      </c>
    </row>
    <row r="38" s="58" customFormat="1" ht="14.4" spans="1:6">
      <c r="A38" s="62" t="s">
        <v>183</v>
      </c>
      <c r="B38" s="61">
        <v>91</v>
      </c>
      <c r="C38" s="61">
        <f t="shared" si="0"/>
        <v>10</v>
      </c>
      <c r="D38" s="61">
        <v>8</v>
      </c>
      <c r="E38" s="62">
        <v>4</v>
      </c>
      <c r="F38" s="62">
        <f t="shared" si="1"/>
        <v>9.1</v>
      </c>
    </row>
    <row r="41" s="58" customFormat="1" ht="14.4" spans="1:2">
      <c r="A41" s="69" t="s">
        <v>184</v>
      </c>
      <c r="B41" s="70"/>
    </row>
  </sheetData>
  <mergeCells count="3">
    <mergeCell ref="A1:D1"/>
    <mergeCell ref="A5:F5"/>
    <mergeCell ref="A41:B41"/>
  </mergeCells>
  <pageMargins left="0.75" right="0.75" top="1" bottom="1" header="0.5" footer="0.5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"/>
  <sheetViews>
    <sheetView workbookViewId="0">
      <selection activeCell="A3" sqref="A3"/>
    </sheetView>
  </sheetViews>
  <sheetFormatPr defaultColWidth="9" defaultRowHeight="14.4"/>
  <cols>
    <col min="3" max="3" width="22.3796296296296" customWidth="1"/>
    <col min="4" max="4" width="12.6296296296296"/>
    <col min="14" max="14" width="9.37962962962963"/>
  </cols>
  <sheetData>
    <row r="1" ht="13.5" customHeight="1" spans="1:13">
      <c r="A1" s="43" t="s">
        <v>185</v>
      </c>
      <c r="B1" s="43" t="s">
        <v>186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ht="36.75" customHeight="1" spans="1:13">
      <c r="A2" s="44"/>
      <c r="B2" s="45" t="s">
        <v>133</v>
      </c>
      <c r="C2" s="45" t="s">
        <v>134</v>
      </c>
      <c r="D2" s="45" t="s">
        <v>135</v>
      </c>
      <c r="E2" s="45" t="s">
        <v>136</v>
      </c>
      <c r="F2" s="45" t="s">
        <v>137</v>
      </c>
      <c r="G2" s="45" t="s">
        <v>138</v>
      </c>
      <c r="H2" s="45" t="s">
        <v>139</v>
      </c>
      <c r="I2" s="45" t="s">
        <v>140</v>
      </c>
      <c r="J2" s="45" t="s">
        <v>141</v>
      </c>
      <c r="K2" s="45" t="s">
        <v>142</v>
      </c>
      <c r="L2" s="45" t="s">
        <v>143</v>
      </c>
      <c r="M2" s="45" t="s">
        <v>144</v>
      </c>
    </row>
    <row r="3" spans="1:13">
      <c r="A3" s="47">
        <v>0.3663</v>
      </c>
      <c r="B3" s="44"/>
      <c r="C3" s="52">
        <v>0.342</v>
      </c>
      <c r="D3" s="39">
        <v>0.2609</v>
      </c>
      <c r="E3" s="39">
        <v>0.506</v>
      </c>
      <c r="F3" s="39">
        <v>0.2951</v>
      </c>
      <c r="G3" s="39"/>
      <c r="H3" s="39"/>
      <c r="I3" s="39">
        <v>0.3522</v>
      </c>
      <c r="J3" s="39"/>
      <c r="K3" s="39">
        <v>0.341</v>
      </c>
      <c r="L3" s="39">
        <v>0.3602</v>
      </c>
      <c r="M3" s="39">
        <v>0.61</v>
      </c>
    </row>
    <row r="4" spans="1:13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1:1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13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spans="1:1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spans="1:13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spans="1:13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spans="1:1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3">
      <c r="A15" s="38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</row>
    <row r="16" spans="1:13">
      <c r="A16" s="10" t="s">
        <v>187</v>
      </c>
      <c r="B16" s="10"/>
      <c r="C16" s="10"/>
      <c r="D16" s="10"/>
      <c r="E16" s="10"/>
      <c r="F16" s="38"/>
      <c r="G16" s="38"/>
      <c r="H16" s="38"/>
      <c r="I16" s="38"/>
      <c r="J16" s="38"/>
      <c r="K16" s="38"/>
      <c r="L16" s="38"/>
      <c r="M16" s="38"/>
    </row>
    <row r="17" ht="43.2" spans="1:13">
      <c r="A17" s="48" t="s">
        <v>188</v>
      </c>
      <c r="B17" s="48" t="s">
        <v>146</v>
      </c>
      <c r="C17" s="48" t="s">
        <v>189</v>
      </c>
      <c r="D17" s="48" t="s">
        <v>190</v>
      </c>
      <c r="E17" s="53"/>
      <c r="F17" s="38"/>
      <c r="G17" s="38"/>
      <c r="H17" s="38"/>
      <c r="I17" s="38"/>
      <c r="J17" s="38"/>
      <c r="K17" s="38"/>
      <c r="L17" s="38"/>
      <c r="M17" s="38"/>
    </row>
    <row r="18" spans="1:13">
      <c r="A18" s="106" t="s">
        <v>66</v>
      </c>
      <c r="B18" s="12" t="s">
        <v>191</v>
      </c>
      <c r="C18" s="49" t="s">
        <v>192</v>
      </c>
      <c r="D18" s="39">
        <v>0.352</v>
      </c>
      <c r="E18" s="38"/>
      <c r="F18" s="38"/>
      <c r="G18" s="38"/>
      <c r="H18" s="38"/>
      <c r="I18" s="38"/>
      <c r="J18" s="38"/>
      <c r="K18" s="38"/>
      <c r="L18" s="38"/>
      <c r="M18" s="38"/>
    </row>
    <row r="19" spans="1:13">
      <c r="A19" s="106" t="s">
        <v>68</v>
      </c>
      <c r="B19" s="12" t="s">
        <v>193</v>
      </c>
      <c r="C19" s="49" t="s">
        <v>194</v>
      </c>
      <c r="D19" s="39">
        <v>0.353</v>
      </c>
      <c r="E19" s="38"/>
      <c r="F19" s="38"/>
      <c r="G19" s="38"/>
      <c r="H19" s="38"/>
      <c r="I19" s="38"/>
      <c r="J19" s="38"/>
      <c r="K19" s="38"/>
      <c r="L19" s="38"/>
      <c r="M19" s="38"/>
    </row>
    <row r="20" spans="1:13">
      <c r="A20" s="106" t="s">
        <v>70</v>
      </c>
      <c r="B20" s="12" t="s">
        <v>195</v>
      </c>
      <c r="C20" s="49" t="s">
        <v>196</v>
      </c>
      <c r="D20" s="39">
        <v>0.357</v>
      </c>
      <c r="E20" s="38"/>
      <c r="F20" s="38"/>
      <c r="G20" s="38"/>
      <c r="H20" s="38"/>
      <c r="I20" s="38"/>
      <c r="J20" s="38"/>
      <c r="K20" s="38"/>
      <c r="L20" s="38"/>
      <c r="M20" s="38"/>
    </row>
    <row r="21" spans="1:13">
      <c r="A21" s="106" t="s">
        <v>72</v>
      </c>
      <c r="B21" s="12" t="s">
        <v>197</v>
      </c>
      <c r="C21" s="49" t="s">
        <v>179</v>
      </c>
      <c r="D21" s="39">
        <v>0.3295</v>
      </c>
      <c r="E21" s="38"/>
      <c r="F21" s="38"/>
      <c r="G21" s="38"/>
      <c r="H21" s="38"/>
      <c r="I21" s="38"/>
      <c r="J21" s="38"/>
      <c r="K21" s="38"/>
      <c r="L21" s="38"/>
      <c r="M21" s="38"/>
    </row>
    <row r="22" spans="1:13">
      <c r="A22" s="106" t="s">
        <v>74</v>
      </c>
      <c r="B22" s="106" t="s">
        <v>148</v>
      </c>
      <c r="C22" s="49" t="s">
        <v>198</v>
      </c>
      <c r="D22" s="39">
        <v>0.3333</v>
      </c>
      <c r="E22" s="38"/>
      <c r="F22" s="38"/>
      <c r="G22" s="38"/>
      <c r="H22" s="38"/>
      <c r="I22" s="38"/>
      <c r="J22" s="38"/>
      <c r="K22" s="38"/>
      <c r="L22" s="38"/>
      <c r="M22" s="38"/>
    </row>
    <row r="23" spans="1:13">
      <c r="A23" s="106" t="s">
        <v>76</v>
      </c>
      <c r="B23" s="12" t="s">
        <v>199</v>
      </c>
      <c r="C23" s="49" t="s">
        <v>200</v>
      </c>
      <c r="D23" s="39">
        <v>0.3208</v>
      </c>
      <c r="E23" s="38"/>
      <c r="F23" s="38"/>
      <c r="G23" s="38"/>
      <c r="H23" s="38"/>
      <c r="I23" s="38"/>
      <c r="J23" s="38"/>
      <c r="K23" s="38"/>
      <c r="L23" s="38"/>
      <c r="M23" s="38"/>
    </row>
    <row r="24" spans="1:13">
      <c r="A24" s="106" t="s">
        <v>78</v>
      </c>
      <c r="B24" s="12" t="s">
        <v>201</v>
      </c>
      <c r="C24" s="49" t="s">
        <v>202</v>
      </c>
      <c r="D24" s="39">
        <v>0.355</v>
      </c>
      <c r="E24" s="38"/>
      <c r="F24" s="38"/>
      <c r="G24" s="38"/>
      <c r="H24" s="38"/>
      <c r="I24" s="38"/>
      <c r="J24" s="38"/>
      <c r="K24" s="38"/>
      <c r="L24" s="38"/>
      <c r="M24" s="38"/>
    </row>
    <row r="25" spans="1:13">
      <c r="A25" s="106" t="s">
        <v>80</v>
      </c>
      <c r="B25" s="12" t="s">
        <v>203</v>
      </c>
      <c r="C25" s="49" t="s">
        <v>204</v>
      </c>
      <c r="D25" s="39">
        <v>0.384</v>
      </c>
      <c r="E25" s="38"/>
      <c r="F25" s="38"/>
      <c r="G25" s="38"/>
      <c r="H25" s="38"/>
      <c r="I25" s="38"/>
      <c r="J25" s="38"/>
      <c r="K25" s="38"/>
      <c r="L25" s="38"/>
      <c r="M25" s="38"/>
    </row>
    <row r="26" spans="1:13">
      <c r="A26" s="106" t="s">
        <v>82</v>
      </c>
      <c r="B26" s="12" t="s">
        <v>205</v>
      </c>
      <c r="C26" s="49" t="s">
        <v>206</v>
      </c>
      <c r="D26" s="39">
        <v>0.408</v>
      </c>
      <c r="E26" s="38"/>
      <c r="F26" s="38"/>
      <c r="G26" s="38"/>
      <c r="H26" s="38"/>
      <c r="I26" s="38"/>
      <c r="J26" s="38"/>
      <c r="K26" s="38"/>
      <c r="L26" s="38"/>
      <c r="M26" s="38"/>
    </row>
    <row r="27" spans="1:13">
      <c r="A27" s="107" t="s">
        <v>84</v>
      </c>
      <c r="B27" s="40" t="s">
        <v>207</v>
      </c>
      <c r="C27" s="50" t="s">
        <v>208</v>
      </c>
      <c r="D27" s="39">
        <v>0.3121</v>
      </c>
      <c r="E27" s="38"/>
      <c r="F27" s="38"/>
      <c r="G27" s="38"/>
      <c r="H27" s="38"/>
      <c r="I27" s="38"/>
      <c r="J27" s="38"/>
      <c r="K27" s="38"/>
      <c r="L27" s="38"/>
      <c r="M27" s="38"/>
    </row>
    <row r="28" spans="1:13">
      <c r="A28" s="107" t="s">
        <v>86</v>
      </c>
      <c r="B28" s="40" t="s">
        <v>209</v>
      </c>
      <c r="C28" s="50" t="s">
        <v>210</v>
      </c>
      <c r="D28" s="39">
        <v>0.369</v>
      </c>
      <c r="E28" s="38"/>
      <c r="F28" s="38"/>
      <c r="G28" s="38"/>
      <c r="H28" s="38"/>
      <c r="I28" s="38"/>
      <c r="J28" s="38"/>
      <c r="K28" s="38"/>
      <c r="L28" s="38"/>
      <c r="M28" s="38"/>
    </row>
    <row r="29" spans="1:13">
      <c r="A29" s="107" t="s">
        <v>88</v>
      </c>
      <c r="B29" s="40" t="s">
        <v>211</v>
      </c>
      <c r="C29" s="50" t="s">
        <v>212</v>
      </c>
      <c r="D29" s="39">
        <v>0.341</v>
      </c>
      <c r="E29" s="38"/>
      <c r="F29" s="38"/>
      <c r="G29" s="38"/>
      <c r="H29" s="38"/>
      <c r="I29" s="38"/>
      <c r="J29" s="38"/>
      <c r="K29" s="38"/>
      <c r="L29" s="38"/>
      <c r="M29" s="38"/>
    </row>
    <row r="30" spans="1:13">
      <c r="A30" s="107" t="s">
        <v>90</v>
      </c>
      <c r="B30" s="40" t="s">
        <v>213</v>
      </c>
      <c r="C30" s="50" t="s">
        <v>214</v>
      </c>
      <c r="D30" s="39">
        <v>0.506</v>
      </c>
      <c r="E30" s="38"/>
      <c r="F30" s="38"/>
      <c r="G30" s="38"/>
      <c r="H30" s="38"/>
      <c r="I30" s="38"/>
      <c r="J30" s="38"/>
      <c r="K30" s="38"/>
      <c r="L30" s="38"/>
      <c r="M30" s="38"/>
    </row>
    <row r="31" spans="1:13">
      <c r="A31" s="107" t="s">
        <v>92</v>
      </c>
      <c r="B31" s="40" t="s">
        <v>215</v>
      </c>
      <c r="C31" s="50" t="s">
        <v>216</v>
      </c>
      <c r="D31" s="39">
        <v>0.3631</v>
      </c>
      <c r="E31" s="54"/>
      <c r="F31" s="55"/>
      <c r="G31" s="38"/>
      <c r="H31" s="38"/>
      <c r="I31" s="38"/>
      <c r="J31" s="38"/>
      <c r="K31" s="38"/>
      <c r="L31" s="38"/>
      <c r="M31" s="38"/>
    </row>
    <row r="32" spans="1:13">
      <c r="A32" s="107" t="s">
        <v>94</v>
      </c>
      <c r="B32" s="40" t="s">
        <v>217</v>
      </c>
      <c r="C32" s="50" t="s">
        <v>218</v>
      </c>
      <c r="D32" s="39">
        <v>0.3208</v>
      </c>
      <c r="E32" s="38"/>
      <c r="F32" s="38"/>
      <c r="G32" s="38"/>
      <c r="H32" s="38"/>
      <c r="I32" s="38"/>
      <c r="J32" s="38"/>
      <c r="K32" s="38"/>
      <c r="L32" s="38"/>
      <c r="M32" s="38"/>
    </row>
    <row r="33" spans="1:13">
      <c r="A33" s="107" t="s">
        <v>96</v>
      </c>
      <c r="B33" s="40" t="s">
        <v>158</v>
      </c>
      <c r="C33" s="50" t="s">
        <v>219</v>
      </c>
      <c r="D33" s="56">
        <v>0.392</v>
      </c>
      <c r="E33" s="53"/>
      <c r="F33" s="38"/>
      <c r="G33" s="38"/>
      <c r="H33" s="38"/>
      <c r="I33" s="38"/>
      <c r="J33" s="38"/>
      <c r="K33" s="38"/>
      <c r="L33" s="38"/>
      <c r="M33" s="38"/>
    </row>
    <row r="34" spans="1:13">
      <c r="A34" s="107" t="s">
        <v>98</v>
      </c>
      <c r="B34" s="40" t="s">
        <v>159</v>
      </c>
      <c r="C34" s="50" t="s">
        <v>220</v>
      </c>
      <c r="D34" s="56">
        <v>0.349</v>
      </c>
      <c r="E34" s="53"/>
      <c r="F34" s="38"/>
      <c r="G34" s="38"/>
      <c r="H34" s="38"/>
      <c r="I34" s="38"/>
      <c r="J34" s="38"/>
      <c r="K34" s="38"/>
      <c r="L34" s="38"/>
      <c r="M34" s="38"/>
    </row>
    <row r="35" spans="1:13">
      <c r="A35" s="107" t="s">
        <v>100</v>
      </c>
      <c r="B35" s="40" t="s">
        <v>160</v>
      </c>
      <c r="C35" s="50" t="s">
        <v>221</v>
      </c>
      <c r="D35" s="57">
        <v>0.445</v>
      </c>
      <c r="E35" s="53"/>
      <c r="F35" s="38"/>
      <c r="G35" s="38"/>
      <c r="H35" s="38"/>
      <c r="I35" s="38"/>
      <c r="J35" s="38"/>
      <c r="K35" s="38"/>
      <c r="L35" s="38"/>
      <c r="M35" s="38"/>
    </row>
    <row r="36" spans="1:13">
      <c r="A36" s="107" t="s">
        <v>102</v>
      </c>
      <c r="B36" s="40" t="s">
        <v>161</v>
      </c>
      <c r="C36" s="50" t="s">
        <v>222</v>
      </c>
      <c r="D36" s="56">
        <v>0.27</v>
      </c>
      <c r="E36" s="53"/>
      <c r="F36" s="38"/>
      <c r="G36" s="38"/>
      <c r="H36" s="38"/>
      <c r="I36" s="38"/>
      <c r="J36" s="38"/>
      <c r="K36" s="38"/>
      <c r="L36" s="38"/>
      <c r="M36" s="38"/>
    </row>
    <row r="37" spans="1:13">
      <c r="A37" s="107" t="s">
        <v>104</v>
      </c>
      <c r="B37" s="40" t="s">
        <v>223</v>
      </c>
      <c r="C37" s="50" t="s">
        <v>224</v>
      </c>
      <c r="D37" s="39">
        <v>0.381</v>
      </c>
      <c r="E37" s="38"/>
      <c r="F37" s="38"/>
      <c r="G37" s="38"/>
      <c r="H37" s="38"/>
      <c r="I37" s="38"/>
      <c r="J37" s="38"/>
      <c r="K37" s="38"/>
      <c r="L37" s="38"/>
      <c r="M37" s="38"/>
    </row>
    <row r="38" spans="1:13">
      <c r="A38" s="107" t="s">
        <v>106</v>
      </c>
      <c r="B38" s="40" t="s">
        <v>150</v>
      </c>
      <c r="C38" s="50" t="s">
        <v>225</v>
      </c>
      <c r="D38" s="39">
        <v>0.3244</v>
      </c>
      <c r="E38" s="38"/>
      <c r="F38" s="38"/>
      <c r="G38" s="38"/>
      <c r="H38" s="38"/>
      <c r="I38" s="38"/>
      <c r="J38" s="38"/>
      <c r="K38" s="38"/>
      <c r="L38" s="38"/>
      <c r="M38" s="38"/>
    </row>
    <row r="39" spans="1:13">
      <c r="A39" s="107" t="s">
        <v>108</v>
      </c>
      <c r="B39" s="40" t="s">
        <v>226</v>
      </c>
      <c r="C39" s="50" t="s">
        <v>227</v>
      </c>
      <c r="D39" s="39">
        <v>0.27</v>
      </c>
      <c r="E39" s="38"/>
      <c r="F39" s="38"/>
      <c r="G39" s="38"/>
      <c r="H39" s="38"/>
      <c r="I39" s="38"/>
      <c r="J39" s="38"/>
      <c r="K39" s="38"/>
      <c r="L39" s="38"/>
      <c r="M39" s="38"/>
    </row>
    <row r="40" spans="1:13">
      <c r="A40" s="107" t="s">
        <v>110</v>
      </c>
      <c r="B40" s="40" t="s">
        <v>228</v>
      </c>
      <c r="C40" s="50" t="s">
        <v>229</v>
      </c>
      <c r="D40" s="39">
        <v>0.39</v>
      </c>
      <c r="E40" s="38"/>
      <c r="F40" s="38"/>
      <c r="G40" s="38"/>
      <c r="H40" s="38"/>
      <c r="I40" s="38"/>
      <c r="J40" s="38"/>
      <c r="K40" s="38"/>
      <c r="L40" s="38"/>
      <c r="M40" s="38"/>
    </row>
    <row r="41" spans="1:13">
      <c r="A41" s="107" t="s">
        <v>112</v>
      </c>
      <c r="B41" s="40" t="s">
        <v>165</v>
      </c>
      <c r="C41" s="50" t="s">
        <v>230</v>
      </c>
      <c r="D41" s="57">
        <v>0.281</v>
      </c>
      <c r="E41" s="53"/>
      <c r="F41" s="53"/>
      <c r="G41" s="38"/>
      <c r="H41" s="38"/>
      <c r="I41" s="38"/>
      <c r="J41" s="38"/>
      <c r="K41" s="38"/>
      <c r="L41" s="38"/>
      <c r="M41" s="38"/>
    </row>
    <row r="42" spans="1:13">
      <c r="A42" s="107" t="s">
        <v>114</v>
      </c>
      <c r="B42" s="40" t="s">
        <v>162</v>
      </c>
      <c r="C42" s="50" t="s">
        <v>231</v>
      </c>
      <c r="D42" s="57">
        <v>0.199</v>
      </c>
      <c r="E42" s="53"/>
      <c r="F42" s="53"/>
      <c r="G42" s="38"/>
      <c r="H42" s="38"/>
      <c r="I42" s="38"/>
      <c r="J42" s="38"/>
      <c r="K42" s="38"/>
      <c r="L42" s="38"/>
      <c r="M42" s="38"/>
    </row>
    <row r="43" spans="1:13">
      <c r="A43" s="107" t="s">
        <v>116</v>
      </c>
      <c r="B43" s="40" t="s">
        <v>232</v>
      </c>
      <c r="C43" s="50" t="s">
        <v>233</v>
      </c>
      <c r="D43" s="57">
        <v>0.3</v>
      </c>
      <c r="E43" s="38"/>
      <c r="F43" s="38"/>
      <c r="G43" s="38"/>
      <c r="H43" s="38"/>
      <c r="I43" s="38"/>
      <c r="J43" s="38"/>
      <c r="K43" s="38"/>
      <c r="L43" s="38"/>
      <c r="M43" s="38"/>
    </row>
    <row r="44" spans="1:13">
      <c r="A44" s="107" t="s">
        <v>118</v>
      </c>
      <c r="B44" s="40" t="s">
        <v>164</v>
      </c>
      <c r="C44" s="50" t="s">
        <v>234</v>
      </c>
      <c r="D44" s="57">
        <v>0.187</v>
      </c>
      <c r="E44" s="53"/>
      <c r="F44" s="53"/>
      <c r="G44" s="38"/>
      <c r="H44" s="38"/>
      <c r="I44" s="38"/>
      <c r="J44" s="38"/>
      <c r="K44" s="38"/>
      <c r="L44" s="38"/>
      <c r="M44" s="38"/>
    </row>
    <row r="45" spans="1:13">
      <c r="A45" s="107" t="s">
        <v>120</v>
      </c>
      <c r="B45" s="40" t="s">
        <v>235</v>
      </c>
      <c r="C45" s="50" t="s">
        <v>236</v>
      </c>
      <c r="D45" s="57">
        <v>0.439</v>
      </c>
      <c r="E45" s="38"/>
      <c r="F45" s="38"/>
      <c r="G45" s="38"/>
      <c r="H45" s="38"/>
      <c r="I45" s="38"/>
      <c r="J45" s="38"/>
      <c r="K45" s="38"/>
      <c r="L45" s="38"/>
      <c r="M45" s="38"/>
    </row>
    <row r="46" spans="1:13">
      <c r="A46" s="107" t="s">
        <v>122</v>
      </c>
      <c r="B46" s="40" t="s">
        <v>237</v>
      </c>
      <c r="C46" s="50" t="s">
        <v>238</v>
      </c>
      <c r="D46" s="57">
        <v>0.64</v>
      </c>
      <c r="E46" s="38"/>
      <c r="F46" s="38"/>
      <c r="G46" s="38"/>
      <c r="H46" s="38"/>
      <c r="I46" s="38"/>
      <c r="J46" s="38"/>
      <c r="K46" s="38"/>
      <c r="L46" s="38"/>
      <c r="M46" s="38"/>
    </row>
    <row r="47" spans="1:13">
      <c r="A47" s="107" t="s">
        <v>124</v>
      </c>
      <c r="B47" s="40" t="s">
        <v>239</v>
      </c>
      <c r="C47" s="50" t="s">
        <v>240</v>
      </c>
      <c r="D47" s="57">
        <v>0.6</v>
      </c>
      <c r="E47" s="38"/>
      <c r="F47" s="38"/>
      <c r="G47" s="38"/>
      <c r="H47" s="38"/>
      <c r="I47" s="38"/>
      <c r="J47" s="38"/>
      <c r="K47" s="38"/>
      <c r="L47" s="38"/>
      <c r="M47" s="38"/>
    </row>
    <row r="48" spans="1:13">
      <c r="A48" s="107" t="s">
        <v>126</v>
      </c>
      <c r="B48" s="40" t="s">
        <v>241</v>
      </c>
      <c r="C48" s="50" t="s">
        <v>242</v>
      </c>
      <c r="D48" s="57">
        <v>0.59</v>
      </c>
      <c r="E48" s="38"/>
      <c r="F48" s="39"/>
      <c r="G48" s="38"/>
      <c r="H48" s="38"/>
      <c r="I48" s="38"/>
      <c r="J48" s="38"/>
      <c r="K48" s="38"/>
      <c r="L48" s="38"/>
      <c r="M48" s="38"/>
    </row>
    <row r="49" spans="1:13">
      <c r="A49" s="107" t="s">
        <v>128</v>
      </c>
      <c r="B49" s="107" t="s">
        <v>243</v>
      </c>
      <c r="C49" s="50" t="s">
        <v>244</v>
      </c>
      <c r="D49" s="57">
        <v>0.2609</v>
      </c>
      <c r="E49" s="38"/>
      <c r="F49" s="38"/>
      <c r="G49" s="38"/>
      <c r="H49" s="38"/>
      <c r="I49" s="38"/>
      <c r="J49" s="38"/>
      <c r="K49" s="38"/>
      <c r="L49" s="38"/>
      <c r="M49" s="38"/>
    </row>
  </sheetData>
  <mergeCells count="3">
    <mergeCell ref="B1:M1"/>
    <mergeCell ref="A16:E16"/>
    <mergeCell ref="A1:A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9"/>
  <sheetViews>
    <sheetView workbookViewId="0">
      <selection activeCell="A4" sqref="A4"/>
    </sheetView>
  </sheetViews>
  <sheetFormatPr defaultColWidth="9" defaultRowHeight="14.4"/>
  <cols>
    <col min="3" max="3" width="22.8796296296296" customWidth="1"/>
  </cols>
  <sheetData>
    <row r="1" spans="1:13">
      <c r="A1" s="43" t="s">
        <v>245</v>
      </c>
      <c r="B1" s="43" t="s">
        <v>246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ht="39.75" customHeight="1" spans="1:13">
      <c r="A2" s="44"/>
      <c r="B2" s="45" t="s">
        <v>133</v>
      </c>
      <c r="C2" s="45" t="s">
        <v>134</v>
      </c>
      <c r="D2" s="45" t="s">
        <v>135</v>
      </c>
      <c r="E2" s="45" t="s">
        <v>136</v>
      </c>
      <c r="F2" s="45" t="s">
        <v>137</v>
      </c>
      <c r="G2" s="45" t="s">
        <v>138</v>
      </c>
      <c r="H2" s="45" t="s">
        <v>139</v>
      </c>
      <c r="I2" s="45" t="s">
        <v>140</v>
      </c>
      <c r="J2" s="45" t="s">
        <v>141</v>
      </c>
      <c r="K2" s="45" t="s">
        <v>142</v>
      </c>
      <c r="L2" s="45" t="s">
        <v>143</v>
      </c>
      <c r="M2" s="45" t="s">
        <v>144</v>
      </c>
    </row>
    <row r="3" spans="1:13">
      <c r="A3" s="46">
        <v>0.3014</v>
      </c>
      <c r="B3" s="47"/>
      <c r="C3" s="46">
        <v>0.259</v>
      </c>
      <c r="D3" s="46">
        <v>0.35</v>
      </c>
      <c r="E3" s="46">
        <v>0.381</v>
      </c>
      <c r="F3" s="46">
        <v>0.2992</v>
      </c>
      <c r="G3" s="46"/>
      <c r="H3" s="46"/>
      <c r="I3" s="46">
        <v>0.3163</v>
      </c>
      <c r="J3" s="46"/>
      <c r="K3" s="51">
        <v>0.195</v>
      </c>
      <c r="L3" s="46">
        <v>0.3124</v>
      </c>
      <c r="M3" s="46">
        <v>0.2507</v>
      </c>
    </row>
    <row r="4" spans="1:13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1:1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  <row r="8" spans="1:1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</row>
    <row r="9" spans="1:13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spans="1:13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spans="1:13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spans="1:13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spans="1:13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spans="1:1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3">
      <c r="A15" s="38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</row>
    <row r="16" spans="1:13">
      <c r="A16" s="10" t="s">
        <v>247</v>
      </c>
      <c r="B16" s="10"/>
      <c r="C16" s="10"/>
      <c r="D16" s="10"/>
      <c r="E16" s="10"/>
      <c r="F16" s="38"/>
      <c r="G16" s="38"/>
      <c r="H16" s="38"/>
      <c r="I16" s="38"/>
      <c r="J16" s="38"/>
      <c r="K16" s="38"/>
      <c r="L16" s="38"/>
      <c r="M16" s="38"/>
    </row>
    <row r="17" ht="57.6" spans="1:13">
      <c r="A17" s="48" t="s">
        <v>188</v>
      </c>
      <c r="B17" s="48" t="s">
        <v>146</v>
      </c>
      <c r="C17" s="48" t="s">
        <v>189</v>
      </c>
      <c r="D17" s="48" t="s">
        <v>248</v>
      </c>
      <c r="E17" s="38"/>
      <c r="F17" s="38"/>
      <c r="G17" s="38"/>
      <c r="H17" s="38"/>
      <c r="I17" s="38"/>
      <c r="J17" s="38"/>
      <c r="K17" s="38"/>
      <c r="L17" s="38"/>
      <c r="M17" s="38"/>
    </row>
    <row r="18" spans="1:13">
      <c r="A18" s="106" t="s">
        <v>66</v>
      </c>
      <c r="B18" s="12" t="s">
        <v>191</v>
      </c>
      <c r="C18" s="49" t="s">
        <v>192</v>
      </c>
      <c r="D18" s="39">
        <v>0.304</v>
      </c>
      <c r="E18" s="38"/>
      <c r="F18" s="38"/>
      <c r="G18" s="38"/>
      <c r="H18" s="38"/>
      <c r="I18" s="38"/>
      <c r="J18" s="38"/>
      <c r="K18" s="38"/>
      <c r="L18" s="38"/>
      <c r="M18" s="38"/>
    </row>
    <row r="19" spans="1:13">
      <c r="A19" s="106" t="s">
        <v>68</v>
      </c>
      <c r="B19" s="12" t="s">
        <v>193</v>
      </c>
      <c r="C19" s="49" t="s">
        <v>194</v>
      </c>
      <c r="D19" s="39">
        <v>0.309</v>
      </c>
      <c r="E19" s="38"/>
      <c r="F19" s="38"/>
      <c r="G19" s="38"/>
      <c r="H19" s="38"/>
      <c r="I19" s="38"/>
      <c r="J19" s="38"/>
      <c r="K19" s="38"/>
      <c r="L19" s="38"/>
      <c r="M19" s="38"/>
    </row>
    <row r="20" spans="1:13">
      <c r="A20" s="106" t="s">
        <v>70</v>
      </c>
      <c r="B20" s="12" t="s">
        <v>195</v>
      </c>
      <c r="C20" s="49" t="s">
        <v>196</v>
      </c>
      <c r="D20" s="39">
        <v>0.315</v>
      </c>
      <c r="E20" s="38"/>
      <c r="F20" s="38"/>
      <c r="G20" s="38"/>
      <c r="H20" s="38"/>
      <c r="I20" s="38"/>
      <c r="J20" s="38"/>
      <c r="K20" s="38"/>
      <c r="L20" s="38"/>
      <c r="M20" s="38"/>
    </row>
    <row r="21" spans="1:13">
      <c r="A21" s="106" t="s">
        <v>72</v>
      </c>
      <c r="B21" s="12" t="s">
        <v>197</v>
      </c>
      <c r="C21" s="49" t="s">
        <v>179</v>
      </c>
      <c r="D21" s="39">
        <v>0.232</v>
      </c>
      <c r="E21" s="38"/>
      <c r="F21" s="38"/>
      <c r="G21" s="38"/>
      <c r="H21" s="38"/>
      <c r="I21" s="38"/>
      <c r="J21" s="38"/>
      <c r="K21" s="38"/>
      <c r="L21" s="38"/>
      <c r="M21" s="38"/>
    </row>
    <row r="22" spans="1:13">
      <c r="A22" s="106" t="s">
        <v>74</v>
      </c>
      <c r="B22" s="106" t="s">
        <v>148</v>
      </c>
      <c r="C22" s="49" t="s">
        <v>198</v>
      </c>
      <c r="D22" s="39">
        <v>0.25</v>
      </c>
      <c r="E22" s="38"/>
      <c r="F22" s="38"/>
      <c r="G22" s="38"/>
      <c r="H22" s="38"/>
      <c r="I22" s="38"/>
      <c r="J22" s="38"/>
      <c r="K22" s="38"/>
      <c r="L22" s="38"/>
      <c r="M22" s="38"/>
    </row>
    <row r="23" spans="1:13">
      <c r="A23" s="106" t="s">
        <v>76</v>
      </c>
      <c r="B23" s="12" t="s">
        <v>199</v>
      </c>
      <c r="C23" s="49" t="s">
        <v>200</v>
      </c>
      <c r="D23" s="39">
        <v>0.3583</v>
      </c>
      <c r="E23" s="38"/>
      <c r="F23" s="38"/>
      <c r="G23" s="38"/>
      <c r="H23" s="38"/>
      <c r="I23" s="38"/>
      <c r="J23" s="38"/>
      <c r="K23" s="38"/>
      <c r="L23" s="38"/>
      <c r="M23" s="38"/>
    </row>
    <row r="24" spans="1:13">
      <c r="A24" s="106" t="s">
        <v>78</v>
      </c>
      <c r="B24" s="12" t="s">
        <v>201</v>
      </c>
      <c r="C24" s="49" t="s">
        <v>202</v>
      </c>
      <c r="D24" s="39">
        <v>0.323</v>
      </c>
      <c r="E24" s="38"/>
      <c r="F24" s="38"/>
      <c r="G24" s="38"/>
      <c r="H24" s="38"/>
      <c r="I24" s="38"/>
      <c r="J24" s="38"/>
      <c r="K24" s="38"/>
      <c r="L24" s="38"/>
      <c r="M24" s="38"/>
    </row>
    <row r="25" spans="1:13">
      <c r="A25" s="106" t="s">
        <v>80</v>
      </c>
      <c r="B25" s="12" t="s">
        <v>203</v>
      </c>
      <c r="C25" s="49" t="s">
        <v>204</v>
      </c>
      <c r="D25" s="39">
        <v>0.345</v>
      </c>
      <c r="E25" s="38"/>
      <c r="F25" s="38"/>
      <c r="G25" s="38"/>
      <c r="H25" s="38"/>
      <c r="I25" s="38"/>
      <c r="J25" s="38"/>
      <c r="K25" s="38"/>
      <c r="L25" s="38"/>
      <c r="M25" s="38"/>
    </row>
    <row r="26" spans="1:13">
      <c r="A26" s="106" t="s">
        <v>82</v>
      </c>
      <c r="B26" s="12" t="s">
        <v>205</v>
      </c>
      <c r="C26" s="49" t="s">
        <v>206</v>
      </c>
      <c r="D26" s="39">
        <v>0.339</v>
      </c>
      <c r="E26" s="38"/>
      <c r="F26" s="38"/>
      <c r="G26" s="38"/>
      <c r="H26" s="38"/>
      <c r="I26" s="38"/>
      <c r="J26" s="38"/>
      <c r="K26" s="38"/>
      <c r="L26" s="38"/>
      <c r="M26" s="38"/>
    </row>
    <row r="27" spans="1:13">
      <c r="A27" s="107" t="s">
        <v>84</v>
      </c>
      <c r="B27" s="40" t="s">
        <v>207</v>
      </c>
      <c r="C27" s="50" t="s">
        <v>208</v>
      </c>
      <c r="D27" s="39">
        <v>0.3468</v>
      </c>
      <c r="E27" s="38"/>
      <c r="F27" s="38"/>
      <c r="G27" s="38"/>
      <c r="H27" s="38"/>
      <c r="I27" s="38"/>
      <c r="J27" s="38"/>
      <c r="K27" s="38"/>
      <c r="L27" s="38"/>
      <c r="M27" s="38"/>
    </row>
    <row r="28" spans="1:13">
      <c r="A28" s="107" t="s">
        <v>86</v>
      </c>
      <c r="B28" s="40" t="s">
        <v>209</v>
      </c>
      <c r="C28" s="50" t="s">
        <v>210</v>
      </c>
      <c r="D28" s="39">
        <v>0.357</v>
      </c>
      <c r="E28" s="38"/>
      <c r="F28" s="38"/>
      <c r="G28" s="38"/>
      <c r="H28" s="38"/>
      <c r="I28" s="38"/>
      <c r="J28" s="38"/>
      <c r="K28" s="38"/>
      <c r="L28" s="38"/>
      <c r="M28" s="38"/>
    </row>
    <row r="29" spans="1:13">
      <c r="A29" s="107" t="s">
        <v>88</v>
      </c>
      <c r="B29" s="40" t="s">
        <v>211</v>
      </c>
      <c r="C29" s="50" t="s">
        <v>212</v>
      </c>
      <c r="D29" s="39">
        <v>0.195</v>
      </c>
      <c r="E29" s="38"/>
      <c r="F29" s="38"/>
      <c r="G29" s="38"/>
      <c r="H29" s="38"/>
      <c r="I29" s="38"/>
      <c r="J29" s="38"/>
      <c r="K29" s="38"/>
      <c r="L29" s="38"/>
      <c r="M29" s="38"/>
    </row>
    <row r="30" spans="1:13">
      <c r="A30" s="107" t="s">
        <v>90</v>
      </c>
      <c r="B30" s="40" t="s">
        <v>213</v>
      </c>
      <c r="C30" s="50" t="s">
        <v>214</v>
      </c>
      <c r="D30" s="39">
        <v>0.381</v>
      </c>
      <c r="E30" s="38"/>
      <c r="F30" s="38"/>
      <c r="G30" s="38"/>
      <c r="H30" s="38"/>
      <c r="I30" s="38"/>
      <c r="J30" s="38"/>
      <c r="K30" s="38"/>
      <c r="L30" s="38"/>
      <c r="M30" s="38"/>
    </row>
    <row r="31" spans="1:13">
      <c r="A31" s="107" t="s">
        <v>92</v>
      </c>
      <c r="B31" s="40" t="s">
        <v>215</v>
      </c>
      <c r="C31" s="50" t="s">
        <v>216</v>
      </c>
      <c r="D31" s="39">
        <v>0.256</v>
      </c>
      <c r="E31" s="38"/>
      <c r="F31" s="38"/>
      <c r="G31" s="38"/>
      <c r="H31" s="38"/>
      <c r="I31" s="38"/>
      <c r="J31" s="38"/>
      <c r="K31" s="38"/>
      <c r="L31" s="38"/>
      <c r="M31" s="38"/>
    </row>
    <row r="32" spans="1:13">
      <c r="A32" s="107" t="s">
        <v>94</v>
      </c>
      <c r="B32" s="40" t="s">
        <v>217</v>
      </c>
      <c r="C32" s="50" t="s">
        <v>218</v>
      </c>
      <c r="D32" s="39">
        <v>0.2619</v>
      </c>
      <c r="E32" s="38"/>
      <c r="F32" s="38"/>
      <c r="G32" s="38"/>
      <c r="H32" s="38"/>
      <c r="I32" s="38"/>
      <c r="J32" s="38"/>
      <c r="K32" s="38"/>
      <c r="L32" s="38"/>
      <c r="M32" s="38"/>
    </row>
    <row r="33" spans="1:13">
      <c r="A33" s="107" t="s">
        <v>96</v>
      </c>
      <c r="B33" s="40" t="s">
        <v>158</v>
      </c>
      <c r="C33" s="50" t="s">
        <v>219</v>
      </c>
      <c r="D33" s="39">
        <v>0.345</v>
      </c>
      <c r="E33" s="38"/>
      <c r="F33" s="38"/>
      <c r="G33" s="38"/>
      <c r="H33" s="38"/>
      <c r="I33" s="38"/>
      <c r="J33" s="38"/>
      <c r="K33" s="38"/>
      <c r="L33" s="38"/>
      <c r="M33" s="38"/>
    </row>
    <row r="34" spans="1:13">
      <c r="A34" s="107" t="s">
        <v>98</v>
      </c>
      <c r="B34" s="40" t="s">
        <v>159</v>
      </c>
      <c r="C34" s="50" t="s">
        <v>220</v>
      </c>
      <c r="D34" s="39">
        <v>0.355</v>
      </c>
      <c r="E34" s="38"/>
      <c r="F34" s="38"/>
      <c r="G34" s="38"/>
      <c r="H34" s="38"/>
      <c r="I34" s="38"/>
      <c r="J34" s="38"/>
      <c r="K34" s="38"/>
      <c r="L34" s="38"/>
      <c r="M34" s="38"/>
    </row>
    <row r="35" spans="1:13">
      <c r="A35" s="107" t="s">
        <v>100</v>
      </c>
      <c r="B35" s="40" t="s">
        <v>160</v>
      </c>
      <c r="C35" s="50" t="s">
        <v>221</v>
      </c>
      <c r="D35" s="39">
        <v>0.3</v>
      </c>
      <c r="E35" s="38"/>
      <c r="F35" s="38"/>
      <c r="G35" s="38"/>
      <c r="H35" s="38"/>
      <c r="I35" s="38"/>
      <c r="J35" s="38"/>
      <c r="K35" s="38"/>
      <c r="L35" s="38"/>
      <c r="M35" s="38"/>
    </row>
    <row r="36" spans="1:13">
      <c r="A36" s="107" t="s">
        <v>102</v>
      </c>
      <c r="B36" s="40" t="s">
        <v>161</v>
      </c>
      <c r="C36" s="50" t="s">
        <v>222</v>
      </c>
      <c r="D36" s="39">
        <v>0.3626</v>
      </c>
      <c r="E36" s="38"/>
      <c r="F36" s="38"/>
      <c r="G36" s="38"/>
      <c r="H36" s="38"/>
      <c r="I36" s="38"/>
      <c r="J36" s="38"/>
      <c r="K36" s="38"/>
      <c r="L36" s="38"/>
      <c r="M36" s="38"/>
    </row>
    <row r="37" spans="1:13">
      <c r="A37" s="107" t="s">
        <v>104</v>
      </c>
      <c r="B37" s="40" t="s">
        <v>223</v>
      </c>
      <c r="C37" s="50" t="s">
        <v>224</v>
      </c>
      <c r="D37" s="39">
        <v>0.256</v>
      </c>
      <c r="E37" s="38"/>
      <c r="F37" s="38"/>
      <c r="G37" s="38"/>
      <c r="H37" s="38"/>
      <c r="I37" s="38"/>
      <c r="J37" s="38"/>
      <c r="K37" s="38"/>
      <c r="L37" s="38"/>
      <c r="M37" s="38"/>
    </row>
    <row r="38" spans="1:13">
      <c r="A38" s="107" t="s">
        <v>106</v>
      </c>
      <c r="B38" s="40" t="s">
        <v>150</v>
      </c>
      <c r="C38" s="50" t="s">
        <v>225</v>
      </c>
      <c r="D38" s="39">
        <v>0.256</v>
      </c>
      <c r="E38" s="38"/>
      <c r="F38" s="38"/>
      <c r="G38" s="38"/>
      <c r="H38" s="38"/>
      <c r="I38" s="38"/>
      <c r="J38" s="38"/>
      <c r="K38" s="38"/>
      <c r="L38" s="38"/>
      <c r="M38" s="38"/>
    </row>
    <row r="39" spans="1:13">
      <c r="A39" s="107" t="s">
        <v>108</v>
      </c>
      <c r="B39" s="40" t="s">
        <v>226</v>
      </c>
      <c r="C39" s="50" t="s">
        <v>227</v>
      </c>
      <c r="D39" s="39">
        <v>0.27</v>
      </c>
      <c r="E39" s="38"/>
      <c r="F39" s="38"/>
      <c r="G39" s="38"/>
      <c r="H39" s="38"/>
      <c r="I39" s="38"/>
      <c r="J39" s="38"/>
      <c r="K39" s="38"/>
      <c r="L39" s="38"/>
      <c r="M39" s="38"/>
    </row>
    <row r="40" spans="1:13">
      <c r="A40" s="107" t="s">
        <v>110</v>
      </c>
      <c r="B40" s="40" t="s">
        <v>228</v>
      </c>
      <c r="C40" s="50" t="s">
        <v>229</v>
      </c>
      <c r="D40" s="39">
        <v>0.29</v>
      </c>
      <c r="E40" s="38"/>
      <c r="F40" s="38"/>
      <c r="G40" s="38"/>
      <c r="H40" s="38"/>
      <c r="I40" s="38"/>
      <c r="J40" s="38"/>
      <c r="K40" s="38"/>
      <c r="L40" s="38"/>
      <c r="M40" s="38"/>
    </row>
    <row r="41" spans="1:13">
      <c r="A41" s="107" t="s">
        <v>112</v>
      </c>
      <c r="B41" s="40" t="s">
        <v>165</v>
      </c>
      <c r="C41" s="50" t="s">
        <v>230</v>
      </c>
      <c r="D41" s="39">
        <v>0.2924</v>
      </c>
      <c r="E41" s="38"/>
      <c r="F41" s="38"/>
      <c r="G41" s="38"/>
      <c r="H41" s="38"/>
      <c r="I41" s="38"/>
      <c r="J41" s="38"/>
      <c r="K41" s="38"/>
      <c r="L41" s="38"/>
      <c r="M41" s="38"/>
    </row>
    <row r="42" spans="1:13">
      <c r="A42" s="107" t="s">
        <v>114</v>
      </c>
      <c r="B42" s="40" t="s">
        <v>162</v>
      </c>
      <c r="C42" s="50" t="s">
        <v>231</v>
      </c>
      <c r="D42" s="39">
        <v>0.2105</v>
      </c>
      <c r="E42" s="38"/>
      <c r="F42" s="38"/>
      <c r="G42" s="38"/>
      <c r="H42" s="38"/>
      <c r="I42" s="38"/>
      <c r="J42" s="38"/>
      <c r="K42" s="38"/>
      <c r="L42" s="38"/>
      <c r="M42" s="38"/>
    </row>
    <row r="43" spans="1:13">
      <c r="A43" s="107" t="s">
        <v>116</v>
      </c>
      <c r="B43" s="40" t="s">
        <v>232</v>
      </c>
      <c r="C43" s="50" t="s">
        <v>233</v>
      </c>
      <c r="D43" s="39">
        <v>0.24</v>
      </c>
      <c r="E43" s="38"/>
      <c r="F43" s="38"/>
      <c r="G43" s="38"/>
      <c r="H43" s="38"/>
      <c r="I43" s="38"/>
      <c r="J43" s="38"/>
      <c r="K43" s="38"/>
      <c r="L43" s="38"/>
      <c r="M43" s="38"/>
    </row>
    <row r="44" spans="1:13">
      <c r="A44" s="107" t="s">
        <v>118</v>
      </c>
      <c r="B44" s="40" t="s">
        <v>164</v>
      </c>
      <c r="C44" s="50" t="s">
        <v>234</v>
      </c>
      <c r="D44" s="39">
        <v>0.3275</v>
      </c>
      <c r="E44" s="38"/>
      <c r="F44" s="38"/>
      <c r="G44" s="38"/>
      <c r="H44" s="38"/>
      <c r="I44" s="38"/>
      <c r="J44" s="38"/>
      <c r="K44" s="38"/>
      <c r="L44" s="38"/>
      <c r="M44" s="38"/>
    </row>
    <row r="45" spans="1:13">
      <c r="A45" s="107" t="s">
        <v>120</v>
      </c>
      <c r="B45" s="40" t="s">
        <v>235</v>
      </c>
      <c r="C45" s="50" t="s">
        <v>236</v>
      </c>
      <c r="D45" s="39">
        <v>0.464</v>
      </c>
      <c r="E45" s="38"/>
      <c r="F45" s="38"/>
      <c r="G45" s="38"/>
      <c r="H45" s="38"/>
      <c r="I45" s="38"/>
      <c r="J45" s="38"/>
      <c r="K45" s="38"/>
      <c r="L45" s="38"/>
      <c r="M45" s="38"/>
    </row>
    <row r="46" spans="1:13">
      <c r="A46" s="107" t="s">
        <v>122</v>
      </c>
      <c r="B46" s="40" t="s">
        <v>237</v>
      </c>
      <c r="C46" s="50" t="s">
        <v>238</v>
      </c>
      <c r="D46" s="39">
        <v>0.273</v>
      </c>
      <c r="E46" s="38"/>
      <c r="F46" s="38"/>
      <c r="G46" s="38"/>
      <c r="H46" s="38"/>
      <c r="I46" s="38"/>
      <c r="J46" s="38"/>
      <c r="K46" s="38"/>
      <c r="L46" s="38"/>
      <c r="M46" s="38"/>
    </row>
    <row r="47" spans="1:13">
      <c r="A47" s="107" t="s">
        <v>124</v>
      </c>
      <c r="B47" s="40" t="s">
        <v>239</v>
      </c>
      <c r="C47" s="50" t="s">
        <v>240</v>
      </c>
      <c r="D47" s="39">
        <v>0.208</v>
      </c>
      <c r="E47" s="38"/>
      <c r="F47" s="38"/>
      <c r="G47" s="38"/>
      <c r="H47" s="38"/>
      <c r="I47" s="38"/>
      <c r="J47" s="38"/>
      <c r="K47" s="38"/>
      <c r="L47" s="38"/>
      <c r="M47" s="38"/>
    </row>
    <row r="48" spans="1:13">
      <c r="A48" s="107" t="s">
        <v>126</v>
      </c>
      <c r="B48" s="40" t="s">
        <v>241</v>
      </c>
      <c r="C48" s="50" t="s">
        <v>242</v>
      </c>
      <c r="D48" s="39">
        <v>0.271</v>
      </c>
      <c r="E48" s="38"/>
      <c r="F48" s="38"/>
      <c r="G48" s="38"/>
      <c r="H48" s="38"/>
      <c r="I48" s="38"/>
      <c r="J48" s="38"/>
      <c r="K48" s="38"/>
      <c r="L48" s="38"/>
      <c r="M48" s="38"/>
    </row>
    <row r="49" spans="1:13">
      <c r="A49" s="107" t="s">
        <v>128</v>
      </c>
      <c r="B49" s="107" t="s">
        <v>243</v>
      </c>
      <c r="C49" s="50" t="s">
        <v>244</v>
      </c>
      <c r="D49" s="39">
        <v>0.35</v>
      </c>
      <c r="E49" s="38"/>
      <c r="F49" s="38"/>
      <c r="G49" s="38"/>
      <c r="H49" s="38"/>
      <c r="I49" s="38"/>
      <c r="J49" s="38"/>
      <c r="K49" s="38"/>
      <c r="L49" s="38"/>
      <c r="M49" s="38"/>
    </row>
  </sheetData>
  <mergeCells count="3">
    <mergeCell ref="B1:M1"/>
    <mergeCell ref="A16:E16"/>
    <mergeCell ref="A1:A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4"/>
  <sheetViews>
    <sheetView workbookViewId="0">
      <selection activeCell="H30" sqref="H30"/>
    </sheetView>
  </sheetViews>
  <sheetFormatPr defaultColWidth="9" defaultRowHeight="13.8" outlineLevelCol="4"/>
  <cols>
    <col min="1" max="1" width="9" style="38"/>
    <col min="2" max="2" width="14" style="38" customWidth="1"/>
    <col min="3" max="3" width="22.3796296296296" style="38" customWidth="1"/>
    <col min="4" max="4" width="20.3796296296296" style="38" customWidth="1"/>
    <col min="5" max="16384" width="9" style="38"/>
  </cols>
  <sheetData>
    <row r="1" s="38" customFormat="1" ht="14.4" spans="1:5">
      <c r="A1" s="10" t="s">
        <v>249</v>
      </c>
      <c r="B1" s="10"/>
      <c r="C1" s="10"/>
      <c r="D1" s="10"/>
      <c r="E1" s="10"/>
    </row>
    <row r="2" s="38" customFormat="1" ht="28.8" spans="1:4">
      <c r="A2" s="11" t="s">
        <v>41</v>
      </c>
      <c r="B2" s="11" t="s">
        <v>250</v>
      </c>
      <c r="C2" s="11" t="s">
        <v>251</v>
      </c>
      <c r="D2" s="11" t="s">
        <v>252</v>
      </c>
    </row>
    <row r="3" s="38" customFormat="1" ht="14.4" spans="1:4">
      <c r="A3" s="106" t="s">
        <v>66</v>
      </c>
      <c r="B3" s="12" t="s">
        <v>191</v>
      </c>
      <c r="C3" s="12" t="s">
        <v>67</v>
      </c>
      <c r="D3" s="39">
        <v>0.0967741935483871</v>
      </c>
    </row>
    <row r="4" s="38" customFormat="1" ht="14.4" spans="1:4">
      <c r="A4" s="106" t="s">
        <v>68</v>
      </c>
      <c r="B4" s="12" t="s">
        <v>193</v>
      </c>
      <c r="C4" s="12" t="s">
        <v>69</v>
      </c>
      <c r="D4" s="39">
        <v>0.032258064516129</v>
      </c>
    </row>
    <row r="5" s="38" customFormat="1" ht="14.4" spans="1:4">
      <c r="A5" s="106" t="s">
        <v>70</v>
      </c>
      <c r="B5" s="12" t="s">
        <v>195</v>
      </c>
      <c r="C5" s="12" t="s">
        <v>71</v>
      </c>
      <c r="D5" s="39">
        <v>0.161290322580645</v>
      </c>
    </row>
    <row r="6" s="38" customFormat="1" ht="14.4" spans="1:4">
      <c r="A6" s="106" t="s">
        <v>72</v>
      </c>
      <c r="B6" s="12" t="s">
        <v>197</v>
      </c>
      <c r="C6" s="12" t="s">
        <v>73</v>
      </c>
      <c r="D6" s="39">
        <v>0.225806451612903</v>
      </c>
    </row>
    <row r="7" s="38" customFormat="1" ht="14.4" spans="1:4">
      <c r="A7" s="106" t="s">
        <v>74</v>
      </c>
      <c r="B7" s="106" t="s">
        <v>148</v>
      </c>
      <c r="C7" s="12" t="s">
        <v>75</v>
      </c>
      <c r="D7" s="39">
        <v>0</v>
      </c>
    </row>
    <row r="8" s="38" customFormat="1" ht="14.4" spans="1:4">
      <c r="A8" s="106" t="s">
        <v>76</v>
      </c>
      <c r="B8" s="12" t="s">
        <v>199</v>
      </c>
      <c r="C8" s="12" t="s">
        <v>77</v>
      </c>
      <c r="D8" s="39">
        <v>0.0645161290322581</v>
      </c>
    </row>
    <row r="9" s="38" customFormat="1" ht="14.4" spans="1:4">
      <c r="A9" s="106" t="s">
        <v>78</v>
      </c>
      <c r="B9" s="12" t="s">
        <v>201</v>
      </c>
      <c r="C9" s="12" t="s">
        <v>79</v>
      </c>
      <c r="D9" s="39">
        <v>0.0645161290322581</v>
      </c>
    </row>
    <row r="10" s="38" customFormat="1" ht="14.4" spans="1:4">
      <c r="A10" s="106" t="s">
        <v>80</v>
      </c>
      <c r="B10" s="12" t="s">
        <v>203</v>
      </c>
      <c r="C10" s="12" t="s">
        <v>81</v>
      </c>
      <c r="D10" s="39">
        <v>0.0967741935483871</v>
      </c>
    </row>
    <row r="11" s="38" customFormat="1" ht="14.4" spans="1:4">
      <c r="A11" s="106" t="s">
        <v>82</v>
      </c>
      <c r="B11" s="12" t="s">
        <v>205</v>
      </c>
      <c r="C11" s="12" t="s">
        <v>83</v>
      </c>
      <c r="D11" s="39">
        <v>0.032258064516129</v>
      </c>
    </row>
    <row r="12" s="38" customFormat="1" ht="14.4" spans="1:4">
      <c r="A12" s="107" t="s">
        <v>84</v>
      </c>
      <c r="B12" s="40" t="s">
        <v>207</v>
      </c>
      <c r="C12" s="40" t="s">
        <v>253</v>
      </c>
      <c r="D12" s="39">
        <v>0</v>
      </c>
    </row>
    <row r="13" s="38" customFormat="1" ht="14.4" spans="1:4">
      <c r="A13" s="107" t="s">
        <v>86</v>
      </c>
      <c r="B13" s="40" t="s">
        <v>209</v>
      </c>
      <c r="C13" s="40" t="s">
        <v>254</v>
      </c>
      <c r="D13" s="39">
        <v>0.032258064516129</v>
      </c>
    </row>
    <row r="14" s="38" customFormat="1" ht="14.4" spans="1:4">
      <c r="A14" s="107" t="s">
        <v>88</v>
      </c>
      <c r="B14" s="40" t="s">
        <v>211</v>
      </c>
      <c r="C14" s="40" t="s">
        <v>255</v>
      </c>
      <c r="D14" s="39">
        <v>0.0645161290322581</v>
      </c>
    </row>
    <row r="15" s="38" customFormat="1" ht="14.4" spans="1:4">
      <c r="A15" s="107" t="s">
        <v>90</v>
      </c>
      <c r="B15" s="40" t="s">
        <v>213</v>
      </c>
      <c r="C15" s="40" t="s">
        <v>256</v>
      </c>
      <c r="D15" s="39">
        <v>0.0645161290322581</v>
      </c>
    </row>
    <row r="16" s="38" customFormat="1" ht="14.4" spans="1:4">
      <c r="A16" s="107" t="s">
        <v>92</v>
      </c>
      <c r="B16" s="40" t="s">
        <v>215</v>
      </c>
      <c r="C16" s="40" t="s">
        <v>257</v>
      </c>
      <c r="D16" s="39">
        <v>0.032258064516129</v>
      </c>
    </row>
    <row r="17" s="38" customFormat="1" ht="14.4" spans="1:4">
      <c r="A17" s="107" t="s">
        <v>94</v>
      </c>
      <c r="B17" s="40" t="s">
        <v>217</v>
      </c>
      <c r="C17" s="40" t="s">
        <v>258</v>
      </c>
      <c r="D17" s="39">
        <v>0.129032258064516</v>
      </c>
    </row>
    <row r="18" s="38" customFormat="1" ht="14.4" spans="1:4">
      <c r="A18" s="107" t="s">
        <v>96</v>
      </c>
      <c r="B18" s="40" t="s">
        <v>158</v>
      </c>
      <c r="C18" s="40" t="s">
        <v>259</v>
      </c>
      <c r="D18" s="39">
        <v>0.0645161290322581</v>
      </c>
    </row>
    <row r="19" s="38" customFormat="1" ht="14.4" spans="1:4">
      <c r="A19" s="107" t="s">
        <v>98</v>
      </c>
      <c r="B19" s="40" t="s">
        <v>159</v>
      </c>
      <c r="C19" s="40" t="s">
        <v>260</v>
      </c>
      <c r="D19" s="39">
        <v>0.032258064516129</v>
      </c>
    </row>
    <row r="20" s="38" customFormat="1" ht="14.4" spans="1:4">
      <c r="A20" s="107" t="s">
        <v>100</v>
      </c>
      <c r="B20" s="40" t="s">
        <v>160</v>
      </c>
      <c r="C20" s="40" t="s">
        <v>261</v>
      </c>
      <c r="D20" s="39">
        <v>0.032258064516129</v>
      </c>
    </row>
    <row r="21" s="38" customFormat="1" ht="14.4" spans="1:4">
      <c r="A21" s="107" t="s">
        <v>102</v>
      </c>
      <c r="B21" s="40" t="s">
        <v>161</v>
      </c>
      <c r="C21" s="40" t="s">
        <v>262</v>
      </c>
      <c r="D21" s="39">
        <v>0.032258064516129</v>
      </c>
    </row>
    <row r="22" s="38" customFormat="1" ht="14.4" spans="1:4">
      <c r="A22" s="107" t="s">
        <v>104</v>
      </c>
      <c r="B22" s="40" t="s">
        <v>223</v>
      </c>
      <c r="C22" s="40" t="s">
        <v>263</v>
      </c>
      <c r="D22" s="39">
        <v>0.032258064516129</v>
      </c>
    </row>
    <row r="23" s="38" customFormat="1" ht="14.4" spans="1:4">
      <c r="A23" s="107" t="s">
        <v>106</v>
      </c>
      <c r="B23" s="40" t="s">
        <v>150</v>
      </c>
      <c r="C23" s="40" t="s">
        <v>264</v>
      </c>
      <c r="D23" s="39">
        <v>0</v>
      </c>
    </row>
    <row r="24" s="38" customFormat="1" ht="14.4" spans="1:4">
      <c r="A24" s="107" t="s">
        <v>108</v>
      </c>
      <c r="B24" s="40" t="s">
        <v>226</v>
      </c>
      <c r="C24" s="40" t="s">
        <v>265</v>
      </c>
      <c r="D24" s="39">
        <v>0.258064516129032</v>
      </c>
    </row>
    <row r="25" s="38" customFormat="1" ht="14.4" spans="1:4">
      <c r="A25" s="107" t="s">
        <v>110</v>
      </c>
      <c r="B25" s="40" t="s">
        <v>228</v>
      </c>
      <c r="C25" s="40" t="s">
        <v>266</v>
      </c>
      <c r="D25" s="39">
        <v>0.032258064516129</v>
      </c>
    </row>
    <row r="26" s="38" customFormat="1" ht="14.4" spans="1:4">
      <c r="A26" s="107" t="s">
        <v>112</v>
      </c>
      <c r="B26" s="40" t="s">
        <v>165</v>
      </c>
      <c r="C26" s="40" t="s">
        <v>267</v>
      </c>
      <c r="D26" s="39">
        <v>0</v>
      </c>
    </row>
    <row r="27" s="38" customFormat="1" ht="14.4" spans="1:4">
      <c r="A27" s="107" t="s">
        <v>114</v>
      </c>
      <c r="B27" s="40" t="s">
        <v>162</v>
      </c>
      <c r="C27" s="40" t="s">
        <v>268</v>
      </c>
      <c r="D27" s="39">
        <v>0</v>
      </c>
    </row>
    <row r="28" s="38" customFormat="1" ht="14.4" spans="1:4">
      <c r="A28" s="107" t="s">
        <v>116</v>
      </c>
      <c r="B28" s="40" t="s">
        <v>232</v>
      </c>
      <c r="C28" s="40" t="s">
        <v>269</v>
      </c>
      <c r="D28" s="39">
        <v>0.0967741935483871</v>
      </c>
    </row>
    <row r="29" s="38" customFormat="1" ht="14.4" spans="1:4">
      <c r="A29" s="107" t="s">
        <v>118</v>
      </c>
      <c r="B29" s="40" t="s">
        <v>164</v>
      </c>
      <c r="C29" s="40" t="s">
        <v>270</v>
      </c>
      <c r="D29" s="39">
        <v>0</v>
      </c>
    </row>
    <row r="30" s="38" customFormat="1" ht="14.4" spans="1:4">
      <c r="A30" s="107" t="s">
        <v>120</v>
      </c>
      <c r="B30" s="40" t="s">
        <v>235</v>
      </c>
      <c r="C30" s="40" t="s">
        <v>271</v>
      </c>
      <c r="D30" s="39">
        <v>0</v>
      </c>
    </row>
    <row r="31" s="38" customFormat="1" ht="14.4" spans="1:4">
      <c r="A31" s="107" t="s">
        <v>122</v>
      </c>
      <c r="B31" s="40" t="s">
        <v>237</v>
      </c>
      <c r="C31" s="40" t="s">
        <v>272</v>
      </c>
      <c r="D31" s="39">
        <v>0.161290322580645</v>
      </c>
    </row>
    <row r="32" s="38" customFormat="1" ht="14.4" spans="1:4">
      <c r="A32" s="107" t="s">
        <v>124</v>
      </c>
      <c r="B32" s="40" t="s">
        <v>239</v>
      </c>
      <c r="C32" s="40" t="s">
        <v>273</v>
      </c>
      <c r="D32" s="39">
        <v>0.161290322580645</v>
      </c>
    </row>
    <row r="33" s="38" customFormat="1" ht="14.4" spans="1:4">
      <c r="A33" s="107" t="s">
        <v>126</v>
      </c>
      <c r="B33" s="40" t="s">
        <v>241</v>
      </c>
      <c r="C33" s="40" t="s">
        <v>274</v>
      </c>
      <c r="D33" s="39">
        <v>0.0645161290322581</v>
      </c>
    </row>
    <row r="34" s="38" customFormat="1" ht="14.4" spans="1:4">
      <c r="A34" s="107" t="s">
        <v>128</v>
      </c>
      <c r="B34" s="107" t="s">
        <v>243</v>
      </c>
      <c r="C34" s="40" t="s">
        <v>183</v>
      </c>
      <c r="D34" s="39">
        <v>0.0645161290322581</v>
      </c>
    </row>
  </sheetData>
  <mergeCells count="1">
    <mergeCell ref="A1:E1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4"/>
  <sheetViews>
    <sheetView workbookViewId="0">
      <selection activeCell="I35" sqref="I35"/>
    </sheetView>
  </sheetViews>
  <sheetFormatPr defaultColWidth="9" defaultRowHeight="14.4" outlineLevelCol="4"/>
  <cols>
    <col min="3" max="3" width="22.5" customWidth="1"/>
    <col min="4" max="4" width="28.75" customWidth="1"/>
  </cols>
  <sheetData>
    <row r="1" spans="1:5">
      <c r="A1" s="10" t="s">
        <v>275</v>
      </c>
      <c r="B1" s="10"/>
      <c r="C1" s="10"/>
      <c r="D1" s="10"/>
      <c r="E1" s="10"/>
    </row>
    <row r="2" ht="28.8" spans="1:5">
      <c r="A2" s="11" t="s">
        <v>41</v>
      </c>
      <c r="B2" s="11" t="s">
        <v>250</v>
      </c>
      <c r="C2" s="11" t="s">
        <v>251</v>
      </c>
      <c r="D2" s="11" t="s">
        <v>276</v>
      </c>
      <c r="E2" s="38"/>
    </row>
    <row r="3" spans="1:5">
      <c r="A3" s="106" t="s">
        <v>66</v>
      </c>
      <c r="B3" s="12" t="s">
        <v>191</v>
      </c>
      <c r="C3" s="12" t="s">
        <v>67</v>
      </c>
      <c r="D3" s="39">
        <v>0.00121102028458977</v>
      </c>
      <c r="E3" s="38"/>
    </row>
    <row r="4" spans="1:5">
      <c r="A4" s="106" t="s">
        <v>68</v>
      </c>
      <c r="B4" s="12" t="s">
        <v>193</v>
      </c>
      <c r="C4" s="12" t="s">
        <v>69</v>
      </c>
      <c r="D4" s="39">
        <v>0.000605510142294883</v>
      </c>
      <c r="E4" s="38"/>
    </row>
    <row r="5" spans="1:5">
      <c r="A5" s="106" t="s">
        <v>70</v>
      </c>
      <c r="B5" s="12" t="s">
        <v>195</v>
      </c>
      <c r="C5" s="12" t="s">
        <v>71</v>
      </c>
      <c r="D5" s="39">
        <v>0.00272479564032698</v>
      </c>
      <c r="E5" s="38"/>
    </row>
    <row r="6" spans="1:5">
      <c r="A6" s="106" t="s">
        <v>72</v>
      </c>
      <c r="B6" s="12" t="s">
        <v>197</v>
      </c>
      <c r="C6" s="12" t="s">
        <v>73</v>
      </c>
      <c r="D6" s="39">
        <v>0.00393581592491674</v>
      </c>
      <c r="E6" s="38"/>
    </row>
    <row r="7" spans="1:5">
      <c r="A7" s="106" t="s">
        <v>74</v>
      </c>
      <c r="B7" s="106" t="s">
        <v>148</v>
      </c>
      <c r="C7" s="12" t="s">
        <v>75</v>
      </c>
      <c r="D7" s="39">
        <v>0</v>
      </c>
      <c r="E7" s="38"/>
    </row>
    <row r="8" spans="1:5">
      <c r="A8" s="106" t="s">
        <v>76</v>
      </c>
      <c r="B8" s="12" t="s">
        <v>199</v>
      </c>
      <c r="C8" s="12" t="s">
        <v>77</v>
      </c>
      <c r="D8" s="39">
        <v>0.000908265213442325</v>
      </c>
      <c r="E8" s="38"/>
    </row>
    <row r="9" spans="1:5">
      <c r="A9" s="106" t="s">
        <v>78</v>
      </c>
      <c r="B9" s="12" t="s">
        <v>201</v>
      </c>
      <c r="C9" s="12" t="s">
        <v>79</v>
      </c>
      <c r="D9" s="39">
        <v>0.000605510142294883</v>
      </c>
      <c r="E9" s="38"/>
    </row>
    <row r="10" spans="1:5">
      <c r="A10" s="106" t="s">
        <v>80</v>
      </c>
      <c r="B10" s="12" t="s">
        <v>203</v>
      </c>
      <c r="C10" s="12" t="s">
        <v>81</v>
      </c>
      <c r="D10" s="39">
        <v>0.00121102028458977</v>
      </c>
      <c r="E10" s="38"/>
    </row>
    <row r="11" spans="1:5">
      <c r="A11" s="106" t="s">
        <v>82</v>
      </c>
      <c r="B11" s="12" t="s">
        <v>205</v>
      </c>
      <c r="C11" s="12" t="s">
        <v>83</v>
      </c>
      <c r="D11" s="39">
        <v>0.000302755071147442</v>
      </c>
      <c r="E11" s="38"/>
    </row>
    <row r="12" spans="1:5">
      <c r="A12" s="107" t="s">
        <v>84</v>
      </c>
      <c r="B12" s="40" t="s">
        <v>207</v>
      </c>
      <c r="C12" s="40" t="s">
        <v>253</v>
      </c>
      <c r="D12" s="39">
        <v>0</v>
      </c>
      <c r="E12" s="38"/>
    </row>
    <row r="13" spans="1:5">
      <c r="A13" s="107" t="s">
        <v>86</v>
      </c>
      <c r="B13" s="40" t="s">
        <v>209</v>
      </c>
      <c r="C13" s="40" t="s">
        <v>254</v>
      </c>
      <c r="D13" s="39">
        <v>0.000605510142294883</v>
      </c>
      <c r="E13" s="38"/>
    </row>
    <row r="14" spans="1:5">
      <c r="A14" s="107" t="s">
        <v>88</v>
      </c>
      <c r="B14" s="40" t="s">
        <v>211</v>
      </c>
      <c r="C14" s="40" t="s">
        <v>255</v>
      </c>
      <c r="D14" s="39">
        <v>0.00151377535573721</v>
      </c>
      <c r="E14" s="38"/>
    </row>
    <row r="15" spans="1:5">
      <c r="A15" s="107" t="s">
        <v>90</v>
      </c>
      <c r="B15" s="40" t="s">
        <v>213</v>
      </c>
      <c r="C15" s="40" t="s">
        <v>256</v>
      </c>
      <c r="D15" s="39">
        <v>0.00151377535573721</v>
      </c>
      <c r="E15" s="38"/>
    </row>
    <row r="16" spans="1:5">
      <c r="A16" s="107" t="s">
        <v>92</v>
      </c>
      <c r="B16" s="40" t="s">
        <v>215</v>
      </c>
      <c r="C16" s="40" t="s">
        <v>257</v>
      </c>
      <c r="D16" s="39">
        <v>0.000605510142294883</v>
      </c>
      <c r="E16" s="38"/>
    </row>
    <row r="17" spans="1:5">
      <c r="A17" s="107" t="s">
        <v>94</v>
      </c>
      <c r="B17" s="40" t="s">
        <v>217</v>
      </c>
      <c r="C17" s="40" t="s">
        <v>258</v>
      </c>
      <c r="D17" s="39">
        <v>0.00211928549803209</v>
      </c>
      <c r="E17" s="38"/>
    </row>
    <row r="18" spans="1:5">
      <c r="A18" s="107" t="s">
        <v>96</v>
      </c>
      <c r="B18" s="40" t="s">
        <v>158</v>
      </c>
      <c r="C18" s="40" t="s">
        <v>259</v>
      </c>
      <c r="D18" s="39">
        <v>0.00393581592491674</v>
      </c>
      <c r="E18" s="38"/>
    </row>
    <row r="19" spans="1:5">
      <c r="A19" s="107" t="s">
        <v>98</v>
      </c>
      <c r="B19" s="40" t="s">
        <v>159</v>
      </c>
      <c r="C19" s="40" t="s">
        <v>260</v>
      </c>
      <c r="D19" s="39">
        <v>0.000302755071147442</v>
      </c>
      <c r="E19" s="38"/>
    </row>
    <row r="20" spans="1:5">
      <c r="A20" s="107" t="s">
        <v>100</v>
      </c>
      <c r="B20" s="40" t="s">
        <v>160</v>
      </c>
      <c r="C20" s="40" t="s">
        <v>261</v>
      </c>
      <c r="D20" s="39">
        <v>0.000302755071147442</v>
      </c>
      <c r="E20" s="38"/>
    </row>
    <row r="21" spans="1:5">
      <c r="A21" s="107" t="s">
        <v>102</v>
      </c>
      <c r="B21" s="40" t="s">
        <v>161</v>
      </c>
      <c r="C21" s="40" t="s">
        <v>262</v>
      </c>
      <c r="D21" s="39">
        <v>0.000302755071147442</v>
      </c>
      <c r="E21" s="38"/>
    </row>
    <row r="22" spans="1:5">
      <c r="A22" s="107" t="s">
        <v>104</v>
      </c>
      <c r="B22" s="40" t="s">
        <v>223</v>
      </c>
      <c r="C22" s="40" t="s">
        <v>263</v>
      </c>
      <c r="D22" s="39">
        <v>0.000302755071147442</v>
      </c>
      <c r="E22" s="38"/>
    </row>
    <row r="23" spans="1:5">
      <c r="A23" s="107" t="s">
        <v>106</v>
      </c>
      <c r="B23" s="40" t="s">
        <v>150</v>
      </c>
      <c r="C23" s="40" t="s">
        <v>264</v>
      </c>
      <c r="D23" s="39">
        <v>0</v>
      </c>
      <c r="E23" s="38"/>
    </row>
    <row r="24" spans="1:5">
      <c r="A24" s="107" t="s">
        <v>108</v>
      </c>
      <c r="B24" s="40" t="s">
        <v>226</v>
      </c>
      <c r="C24" s="40" t="s">
        <v>265</v>
      </c>
      <c r="D24" s="39">
        <v>0.00938540720557069</v>
      </c>
      <c r="E24" s="38"/>
    </row>
    <row r="25" spans="1:5">
      <c r="A25" s="107" t="s">
        <v>110</v>
      </c>
      <c r="B25" s="40" t="s">
        <v>228</v>
      </c>
      <c r="C25" s="40" t="s">
        <v>266</v>
      </c>
      <c r="D25" s="39">
        <v>0.000302755071147442</v>
      </c>
      <c r="E25" s="38"/>
    </row>
    <row r="26" spans="1:5">
      <c r="A26" s="107" t="s">
        <v>112</v>
      </c>
      <c r="B26" s="40" t="s">
        <v>165</v>
      </c>
      <c r="C26" s="40" t="s">
        <v>267</v>
      </c>
      <c r="D26" s="39">
        <v>0</v>
      </c>
      <c r="E26" s="38"/>
    </row>
    <row r="27" spans="1:5">
      <c r="A27" s="107" t="s">
        <v>114</v>
      </c>
      <c r="B27" s="40" t="s">
        <v>162</v>
      </c>
      <c r="C27" s="40" t="s">
        <v>268</v>
      </c>
      <c r="D27" s="39">
        <v>0</v>
      </c>
      <c r="E27" s="38"/>
    </row>
    <row r="28" spans="1:5">
      <c r="A28" s="107" t="s">
        <v>116</v>
      </c>
      <c r="B28" s="40" t="s">
        <v>232</v>
      </c>
      <c r="C28" s="40" t="s">
        <v>269</v>
      </c>
      <c r="D28" s="39">
        <v>0.00121102028458977</v>
      </c>
      <c r="E28" s="38"/>
    </row>
    <row r="29" spans="1:5">
      <c r="A29" s="107" t="s">
        <v>118</v>
      </c>
      <c r="B29" s="40" t="s">
        <v>164</v>
      </c>
      <c r="C29" s="40" t="s">
        <v>270</v>
      </c>
      <c r="D29" s="39">
        <v>0</v>
      </c>
      <c r="E29" s="38"/>
    </row>
    <row r="30" spans="1:5">
      <c r="A30" s="107" t="s">
        <v>120</v>
      </c>
      <c r="B30" s="40" t="s">
        <v>235</v>
      </c>
      <c r="C30" s="40" t="s">
        <v>271</v>
      </c>
      <c r="D30" s="39">
        <v>0</v>
      </c>
      <c r="E30" s="38"/>
    </row>
    <row r="31" spans="1:5">
      <c r="A31" s="107" t="s">
        <v>122</v>
      </c>
      <c r="B31" s="40" t="s">
        <v>237</v>
      </c>
      <c r="C31" s="40" t="s">
        <v>272</v>
      </c>
      <c r="D31" s="39">
        <v>0.00211928549803209</v>
      </c>
      <c r="E31" s="38"/>
    </row>
    <row r="32" spans="1:5">
      <c r="A32" s="107" t="s">
        <v>124</v>
      </c>
      <c r="B32" s="40" t="s">
        <v>239</v>
      </c>
      <c r="C32" s="40" t="s">
        <v>273</v>
      </c>
      <c r="D32" s="39">
        <v>0.00272479564032698</v>
      </c>
      <c r="E32" s="38"/>
    </row>
    <row r="33" spans="1:5">
      <c r="A33" s="107" t="s">
        <v>126</v>
      </c>
      <c r="B33" s="40" t="s">
        <v>241</v>
      </c>
      <c r="C33" s="40" t="s">
        <v>274</v>
      </c>
      <c r="D33" s="39">
        <v>0.000605510142294883</v>
      </c>
      <c r="E33" s="38"/>
    </row>
    <row r="34" spans="1:5">
      <c r="A34" s="107" t="s">
        <v>128</v>
      </c>
      <c r="B34" s="107" t="s">
        <v>243</v>
      </c>
      <c r="C34" s="40" t="s">
        <v>183</v>
      </c>
      <c r="D34" s="39">
        <v>0.000908265213442325</v>
      </c>
      <c r="E34" s="38"/>
    </row>
  </sheetData>
  <mergeCells count="1">
    <mergeCell ref="A1:E1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5"/>
  <sheetViews>
    <sheetView workbookViewId="0">
      <selection activeCell="I30" sqref="I30"/>
    </sheetView>
  </sheetViews>
  <sheetFormatPr defaultColWidth="9" defaultRowHeight="14.4" outlineLevelCol="4"/>
  <cols>
    <col min="3" max="3" width="23.75" customWidth="1"/>
  </cols>
  <sheetData>
    <row r="1" spans="1:5">
      <c r="A1" s="10" t="s">
        <v>277</v>
      </c>
      <c r="B1" s="10"/>
      <c r="C1" s="10"/>
      <c r="D1" s="10"/>
      <c r="E1" s="10"/>
    </row>
    <row r="2" ht="57.6" spans="1:5">
      <c r="A2" s="11" t="s">
        <v>41</v>
      </c>
      <c r="B2" s="11" t="s">
        <v>250</v>
      </c>
      <c r="C2" s="11" t="s">
        <v>251</v>
      </c>
      <c r="D2" s="11" t="s">
        <v>278</v>
      </c>
      <c r="E2" s="38"/>
    </row>
    <row r="3" ht="15" customHeight="1" spans="1:5">
      <c r="A3" s="106" t="s">
        <v>66</v>
      </c>
      <c r="B3" s="12" t="s">
        <v>191</v>
      </c>
      <c r="C3" s="12" t="s">
        <v>67</v>
      </c>
      <c r="D3" s="40">
        <v>22</v>
      </c>
      <c r="E3" s="38"/>
    </row>
    <row r="4" ht="15" customHeight="1" spans="1:5">
      <c r="A4" s="106" t="s">
        <v>68</v>
      </c>
      <c r="B4" s="12" t="s">
        <v>193</v>
      </c>
      <c r="C4" s="12" t="s">
        <v>69</v>
      </c>
      <c r="D4" s="40">
        <v>26</v>
      </c>
      <c r="E4" s="38"/>
    </row>
    <row r="5" ht="15" customHeight="1" spans="1:5">
      <c r="A5" s="106" t="s">
        <v>70</v>
      </c>
      <c r="B5" s="12" t="s">
        <v>195</v>
      </c>
      <c r="C5" s="12" t="s">
        <v>71</v>
      </c>
      <c r="D5" s="40">
        <v>39</v>
      </c>
      <c r="E5" s="38"/>
    </row>
    <row r="6" ht="15" customHeight="1" spans="1:5">
      <c r="A6" s="106" t="s">
        <v>72</v>
      </c>
      <c r="B6" s="12" t="s">
        <v>197</v>
      </c>
      <c r="C6" s="15" t="s">
        <v>73</v>
      </c>
      <c r="D6" s="40">
        <v>13</v>
      </c>
      <c r="E6" s="38"/>
    </row>
    <row r="7" ht="15" customHeight="1" spans="1:5">
      <c r="A7" s="106" t="s">
        <v>74</v>
      </c>
      <c r="B7" s="106" t="s">
        <v>148</v>
      </c>
      <c r="C7" s="15" t="s">
        <v>75</v>
      </c>
      <c r="D7" s="40">
        <v>1</v>
      </c>
      <c r="E7" s="38"/>
    </row>
    <row r="8" ht="15" customHeight="1" spans="1:5">
      <c r="A8" s="106" t="s">
        <v>76</v>
      </c>
      <c r="B8" s="12" t="s">
        <v>199</v>
      </c>
      <c r="C8" s="12" t="s">
        <v>77</v>
      </c>
      <c r="D8" s="40">
        <v>32</v>
      </c>
      <c r="E8" s="38"/>
    </row>
    <row r="9" ht="15" customHeight="1" spans="1:5">
      <c r="A9" s="106" t="s">
        <v>78</v>
      </c>
      <c r="B9" s="12" t="s">
        <v>201</v>
      </c>
      <c r="C9" s="12" t="s">
        <v>79</v>
      </c>
      <c r="D9" s="40">
        <v>36</v>
      </c>
      <c r="E9" s="38"/>
    </row>
    <row r="10" ht="15" customHeight="1" spans="1:5">
      <c r="A10" s="106" t="s">
        <v>80</v>
      </c>
      <c r="B10" s="12" t="s">
        <v>203</v>
      </c>
      <c r="C10" s="12" t="s">
        <v>81</v>
      </c>
      <c r="D10" s="40">
        <v>25</v>
      </c>
      <c r="E10" s="38"/>
    </row>
    <row r="11" ht="15" customHeight="1" spans="1:5">
      <c r="A11" s="106" t="s">
        <v>82</v>
      </c>
      <c r="B11" s="12" t="s">
        <v>205</v>
      </c>
      <c r="C11" s="12" t="s">
        <v>83</v>
      </c>
      <c r="D11" s="40">
        <v>3</v>
      </c>
      <c r="E11" s="38"/>
    </row>
    <row r="12" ht="15" customHeight="1" spans="1:5">
      <c r="A12" s="106" t="s">
        <v>84</v>
      </c>
      <c r="B12" s="12" t="s">
        <v>207</v>
      </c>
      <c r="C12" s="12" t="s">
        <v>85</v>
      </c>
      <c r="D12" s="40">
        <v>13</v>
      </c>
      <c r="E12" s="38"/>
    </row>
    <row r="13" ht="15" customHeight="1" spans="1:5">
      <c r="A13" s="106" t="s">
        <v>86</v>
      </c>
      <c r="B13" s="12" t="s">
        <v>209</v>
      </c>
      <c r="C13" s="12" t="s">
        <v>87</v>
      </c>
      <c r="D13" s="40">
        <v>13</v>
      </c>
      <c r="E13" s="38"/>
    </row>
    <row r="14" ht="15" customHeight="1" spans="1:5">
      <c r="A14" s="106" t="s">
        <v>88</v>
      </c>
      <c r="B14" s="12" t="s">
        <v>211</v>
      </c>
      <c r="C14" s="12" t="s">
        <v>89</v>
      </c>
      <c r="D14" s="40">
        <v>51</v>
      </c>
      <c r="E14" s="38"/>
    </row>
    <row r="15" ht="15" customHeight="1" spans="1:5">
      <c r="A15" s="106" t="s">
        <v>90</v>
      </c>
      <c r="B15" s="12" t="s">
        <v>213</v>
      </c>
      <c r="C15" s="12" t="s">
        <v>91</v>
      </c>
      <c r="D15" s="40">
        <v>9</v>
      </c>
      <c r="E15" s="38"/>
    </row>
    <row r="16" ht="15" customHeight="1" spans="1:5">
      <c r="A16" s="106" t="s">
        <v>92</v>
      </c>
      <c r="B16" s="12" t="s">
        <v>215</v>
      </c>
      <c r="C16" s="16" t="s">
        <v>93</v>
      </c>
      <c r="D16" s="40">
        <v>10</v>
      </c>
      <c r="E16" s="38"/>
    </row>
    <row r="17" ht="15" customHeight="1" spans="1:5">
      <c r="A17" s="106" t="s">
        <v>94</v>
      </c>
      <c r="B17" s="12" t="s">
        <v>217</v>
      </c>
      <c r="C17" s="17" t="s">
        <v>95</v>
      </c>
      <c r="D17" s="40">
        <v>11</v>
      </c>
      <c r="E17" s="38"/>
    </row>
    <row r="18" ht="15" customHeight="1" spans="1:5">
      <c r="A18" s="106" t="s">
        <v>96</v>
      </c>
      <c r="B18" s="12" t="s">
        <v>158</v>
      </c>
      <c r="C18" s="16" t="s">
        <v>97</v>
      </c>
      <c r="D18" s="40">
        <v>10</v>
      </c>
      <c r="E18" s="38"/>
    </row>
    <row r="19" ht="15" customHeight="1" spans="1:5">
      <c r="A19" s="106" t="s">
        <v>98</v>
      </c>
      <c r="B19" s="12" t="s">
        <v>159</v>
      </c>
      <c r="C19" s="17" t="s">
        <v>99</v>
      </c>
      <c r="D19" s="40">
        <v>6</v>
      </c>
      <c r="E19" s="38"/>
    </row>
    <row r="20" ht="15" customHeight="1" spans="1:5">
      <c r="A20" s="106" t="s">
        <v>100</v>
      </c>
      <c r="B20" s="12" t="s">
        <v>160</v>
      </c>
      <c r="C20" s="17" t="s">
        <v>101</v>
      </c>
      <c r="D20" s="40">
        <v>11</v>
      </c>
      <c r="E20" s="38"/>
    </row>
    <row r="21" ht="15" customHeight="1" spans="1:5">
      <c r="A21" s="106" t="s">
        <v>102</v>
      </c>
      <c r="B21" s="12" t="s">
        <v>161</v>
      </c>
      <c r="C21" s="17" t="s">
        <v>103</v>
      </c>
      <c r="D21" s="40">
        <v>8</v>
      </c>
      <c r="E21" s="38"/>
    </row>
    <row r="22" ht="15" customHeight="1" spans="1:5">
      <c r="A22" s="106" t="s">
        <v>104</v>
      </c>
      <c r="B22" s="12" t="s">
        <v>223</v>
      </c>
      <c r="C22" s="17" t="s">
        <v>105</v>
      </c>
      <c r="D22" s="40">
        <v>12</v>
      </c>
      <c r="E22" s="38"/>
    </row>
    <row r="23" ht="15" customHeight="1" spans="1:5">
      <c r="A23" s="106" t="s">
        <v>106</v>
      </c>
      <c r="B23" s="12" t="s">
        <v>150</v>
      </c>
      <c r="C23" s="17" t="s">
        <v>107</v>
      </c>
      <c r="D23" s="40">
        <v>1</v>
      </c>
      <c r="E23" s="38"/>
    </row>
    <row r="24" ht="15" customHeight="1" spans="1:5">
      <c r="A24" s="106" t="s">
        <v>108</v>
      </c>
      <c r="B24" s="12" t="s">
        <v>226</v>
      </c>
      <c r="C24" s="12" t="s">
        <v>109</v>
      </c>
      <c r="D24" s="40">
        <v>34</v>
      </c>
      <c r="E24" s="38"/>
    </row>
    <row r="25" ht="15" customHeight="1" spans="1:5">
      <c r="A25" s="106" t="s">
        <v>110</v>
      </c>
      <c r="B25" s="12" t="s">
        <v>228</v>
      </c>
      <c r="C25" s="12" t="s">
        <v>111</v>
      </c>
      <c r="D25" s="40">
        <v>26</v>
      </c>
      <c r="E25" s="38"/>
    </row>
    <row r="26" ht="15" customHeight="1" spans="1:5">
      <c r="A26" s="106" t="s">
        <v>112</v>
      </c>
      <c r="B26" s="12" t="s">
        <v>165</v>
      </c>
      <c r="C26" s="12" t="s">
        <v>113</v>
      </c>
      <c r="D26" s="40">
        <v>2</v>
      </c>
      <c r="E26" s="38"/>
    </row>
    <row r="27" ht="15" customHeight="1" spans="1:5">
      <c r="A27" s="106" t="s">
        <v>114</v>
      </c>
      <c r="B27" s="12" t="s">
        <v>162</v>
      </c>
      <c r="C27" s="12" t="s">
        <v>115</v>
      </c>
      <c r="D27" s="40">
        <v>16</v>
      </c>
      <c r="E27" s="38"/>
    </row>
    <row r="28" ht="15" customHeight="1" spans="1:5">
      <c r="A28" s="106" t="s">
        <v>116</v>
      </c>
      <c r="B28" s="12" t="s">
        <v>232</v>
      </c>
      <c r="C28" s="12" t="s">
        <v>117</v>
      </c>
      <c r="D28" s="40">
        <v>28</v>
      </c>
      <c r="E28" s="38"/>
    </row>
    <row r="29" ht="15" customHeight="1" spans="1:5">
      <c r="A29" s="106" t="s">
        <v>118</v>
      </c>
      <c r="B29" s="12" t="s">
        <v>164</v>
      </c>
      <c r="C29" s="12" t="s">
        <v>119</v>
      </c>
      <c r="D29" s="40">
        <v>20</v>
      </c>
      <c r="E29" s="38"/>
    </row>
    <row r="30" ht="15" customHeight="1" spans="1:5">
      <c r="A30" s="106" t="s">
        <v>120</v>
      </c>
      <c r="B30" s="12" t="s">
        <v>235</v>
      </c>
      <c r="C30" s="12" t="s">
        <v>121</v>
      </c>
      <c r="D30" s="40">
        <v>27</v>
      </c>
      <c r="E30" s="38"/>
    </row>
    <row r="31" ht="15" customHeight="1" spans="1:5">
      <c r="A31" s="106" t="s">
        <v>122</v>
      </c>
      <c r="B31" s="12" t="s">
        <v>237</v>
      </c>
      <c r="C31" s="12" t="s">
        <v>123</v>
      </c>
      <c r="D31" s="40">
        <v>41</v>
      </c>
      <c r="E31" s="38"/>
    </row>
    <row r="32" ht="15" customHeight="1" spans="1:5">
      <c r="A32" s="106" t="s">
        <v>124</v>
      </c>
      <c r="B32" s="12" t="s">
        <v>239</v>
      </c>
      <c r="C32" s="12" t="s">
        <v>125</v>
      </c>
      <c r="D32" s="40">
        <v>32</v>
      </c>
      <c r="E32" s="38"/>
    </row>
    <row r="33" ht="15" customHeight="1" spans="1:5">
      <c r="A33" s="106" t="s">
        <v>126</v>
      </c>
      <c r="B33" s="12" t="s">
        <v>241</v>
      </c>
      <c r="C33" s="12" t="s">
        <v>127</v>
      </c>
      <c r="D33" s="40">
        <v>22</v>
      </c>
      <c r="E33" s="38"/>
    </row>
    <row r="34" ht="15" customHeight="1" spans="1:5">
      <c r="A34" s="106" t="s">
        <v>128</v>
      </c>
      <c r="B34" s="106" t="s">
        <v>243</v>
      </c>
      <c r="C34" s="12" t="s">
        <v>129</v>
      </c>
      <c r="D34" s="40">
        <v>13</v>
      </c>
      <c r="E34" s="38"/>
    </row>
    <row r="35" spans="1:4">
      <c r="A35" s="41"/>
      <c r="B35" s="41"/>
      <c r="C35" s="41"/>
      <c r="D35" s="42"/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总表</vt:lpstr>
      <vt:lpstr>2</vt:lpstr>
      <vt:lpstr>3</vt:lpstr>
      <vt:lpstr>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melody</cp:lastModifiedBy>
  <dcterms:created xsi:type="dcterms:W3CDTF">2013-12-30T01:36:00Z</dcterms:created>
  <cp:lastPrinted>2015-11-19T10:21:00Z</cp:lastPrinted>
  <dcterms:modified xsi:type="dcterms:W3CDTF">2024-12-19T07:55:45Z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AE1CD471F72F4857BD7636F3D31FF06A</vt:lpwstr>
  </property>
</Properties>
</file>